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jecucion Presupuestaria\Ejecucion persupuestaria\"/>
    </mc:Choice>
  </mc:AlternateContent>
  <bookViews>
    <workbookView xWindow="0" yWindow="0" windowWidth="15345" windowHeight="3135"/>
  </bookViews>
  <sheets>
    <sheet name="octubre" sheetId="1" r:id="rId1"/>
  </sheets>
  <externalReferences>
    <externalReference r:id="rId2"/>
  </externalReferences>
  <definedNames>
    <definedName name="_xlnm.Print_Area" localSheetId="0">octubre!$A$1:$N$102</definedName>
    <definedName name="_xlnm.Print_Titles" localSheetId="0">octubre!$1:$6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M91" i="1"/>
  <c r="L91" i="1"/>
  <c r="N91" i="1"/>
  <c r="N90" i="1"/>
  <c r="M88" i="1"/>
  <c r="L88" i="1"/>
  <c r="N87" i="1"/>
  <c r="N86" i="1"/>
  <c r="M85" i="1"/>
  <c r="L85" i="1"/>
  <c r="L93" i="1" s="1"/>
  <c r="M79" i="1"/>
  <c r="L79" i="1"/>
  <c r="N78" i="1"/>
  <c r="N77" i="1"/>
  <c r="M76" i="1"/>
  <c r="L76" i="1"/>
  <c r="N75" i="1"/>
  <c r="N74" i="1"/>
  <c r="N73" i="1"/>
  <c r="M72" i="1"/>
  <c r="L72" i="1"/>
  <c r="M70" i="1"/>
  <c r="M68" i="1" s="1"/>
  <c r="L70" i="1"/>
  <c r="L68" i="1" s="1"/>
  <c r="N69" i="1"/>
  <c r="M67" i="1"/>
  <c r="L67" i="1"/>
  <c r="M66" i="1"/>
  <c r="L66" i="1"/>
  <c r="M64" i="1"/>
  <c r="L64" i="1"/>
  <c r="N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N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4" i="1"/>
  <c r="L44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2" i="1"/>
  <c r="L22" i="1"/>
  <c r="H22" i="1"/>
  <c r="E22" i="1"/>
  <c r="J22" i="1"/>
  <c r="I22" i="1"/>
  <c r="F22" i="1"/>
  <c r="K22" i="1"/>
  <c r="G22" i="1"/>
  <c r="D22" i="1"/>
  <c r="B22" i="1"/>
  <c r="N17" i="1"/>
  <c r="N16" i="1"/>
  <c r="I13" i="1"/>
  <c r="M11" i="1"/>
  <c r="L11" i="1"/>
  <c r="M10" i="1"/>
  <c r="L10" i="1"/>
  <c r="K13" i="1"/>
  <c r="J13" i="1"/>
  <c r="H13" i="1"/>
  <c r="G13" i="1"/>
  <c r="F13" i="1"/>
  <c r="E13" i="1"/>
  <c r="D13" i="1"/>
  <c r="C13" i="1"/>
  <c r="N49" i="1" l="1"/>
  <c r="N88" i="1"/>
  <c r="N57" i="1"/>
  <c r="N29" i="1"/>
  <c r="N36" i="1"/>
  <c r="N38" i="1"/>
  <c r="N41" i="1"/>
  <c r="N42" i="1"/>
  <c r="N43" i="1"/>
  <c r="N44" i="1"/>
  <c r="N47" i="1"/>
  <c r="N61" i="1"/>
  <c r="M93" i="1"/>
  <c r="N32" i="1"/>
  <c r="N33" i="1"/>
  <c r="N34" i="1"/>
  <c r="N35" i="1"/>
  <c r="N53" i="1"/>
  <c r="M55" i="1"/>
  <c r="N59" i="1"/>
  <c r="N62" i="1"/>
  <c r="N31" i="1"/>
  <c r="N51" i="1"/>
  <c r="L65" i="1"/>
  <c r="L13" i="1"/>
  <c r="L24" i="1" s="1"/>
  <c r="N48" i="1"/>
  <c r="N56" i="1"/>
  <c r="N72" i="1"/>
  <c r="M13" i="1"/>
  <c r="M24" i="1" s="1"/>
  <c r="N37" i="1"/>
  <c r="N40" i="1"/>
  <c r="N50" i="1"/>
  <c r="N52" i="1"/>
  <c r="N58" i="1"/>
  <c r="N60" i="1"/>
  <c r="N64" i="1"/>
  <c r="N67" i="1"/>
  <c r="N76" i="1"/>
  <c r="N79" i="1"/>
  <c r="G24" i="1"/>
  <c r="H24" i="1"/>
  <c r="N21" i="1"/>
  <c r="C22" i="1"/>
  <c r="C24" i="1" s="1"/>
  <c r="M45" i="1"/>
  <c r="M39" i="1" s="1"/>
  <c r="M71" i="1"/>
  <c r="E24" i="1"/>
  <c r="M28" i="1"/>
  <c r="M27" i="1" s="1"/>
  <c r="L45" i="1"/>
  <c r="L39" i="1" s="1"/>
  <c r="L55" i="1"/>
  <c r="N55" i="1" s="1"/>
  <c r="L71" i="1"/>
  <c r="N10" i="1"/>
  <c r="N11" i="1"/>
  <c r="I24" i="1"/>
  <c r="L28" i="1"/>
  <c r="L27" i="1" s="1"/>
  <c r="M65" i="1"/>
  <c r="N70" i="1"/>
  <c r="K24" i="1"/>
  <c r="J24" i="1"/>
  <c r="H95" i="1"/>
  <c r="C95" i="1"/>
  <c r="D24" i="1"/>
  <c r="N68" i="1"/>
  <c r="D95" i="1"/>
  <c r="G95" i="1"/>
  <c r="J95" i="1"/>
  <c r="F24" i="1"/>
  <c r="F95" i="1"/>
  <c r="K95" i="1"/>
  <c r="E95" i="1"/>
  <c r="I95" i="1"/>
  <c r="N46" i="1"/>
  <c r="B13" i="1"/>
  <c r="B24" i="1" s="1"/>
  <c r="N20" i="1"/>
  <c r="N30" i="1"/>
  <c r="N85" i="1"/>
  <c r="N89" i="1"/>
  <c r="N66" i="1"/>
  <c r="N93" i="1" l="1"/>
  <c r="N22" i="1"/>
  <c r="M81" i="1"/>
  <c r="M95" i="1" s="1"/>
  <c r="N39" i="1"/>
  <c r="M97" i="1"/>
  <c r="N13" i="1"/>
  <c r="N24" i="1"/>
  <c r="N45" i="1"/>
  <c r="N65" i="1"/>
  <c r="N28" i="1"/>
  <c r="N27" i="1" s="1"/>
  <c r="L81" i="1"/>
  <c r="L95" i="1" s="1"/>
  <c r="L97" i="1" s="1"/>
  <c r="N71" i="1"/>
  <c r="B95" i="1"/>
  <c r="N95" i="1" s="1"/>
  <c r="N81" i="1" l="1"/>
</calcChain>
</file>

<file path=xl/comments1.xml><?xml version="1.0" encoding="utf-8"?>
<comments xmlns="http://schemas.openxmlformats.org/spreadsheetml/2006/main">
  <authors>
    <author>Sara Moreta</author>
  </authors>
  <commentList>
    <comment ref="A21" authorId="0" shapeId="0">
      <text>
        <r>
          <rPr>
            <sz val="9"/>
            <color indexed="81"/>
            <rFont val="Tahoma"/>
            <family val="2"/>
          </rPr>
          <t>Se pone aquí si es negativa</t>
        </r>
      </text>
    </comment>
  </commentList>
</comments>
</file>

<file path=xl/sharedStrings.xml><?xml version="1.0" encoding="utf-8"?>
<sst xmlns="http://schemas.openxmlformats.org/spreadsheetml/2006/main" count="102" uniqueCount="100">
  <si>
    <t>INSTITUTO DOMINICANO DE LAS TELECOMUNICACIONES</t>
  </si>
  <si>
    <t xml:space="preserve">Ejecución de Gastos y Aplicaciones Financieras </t>
  </si>
  <si>
    <t>Valores 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</si>
  <si>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</si>
  <si>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</si>
  <si>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</si>
  <si>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</si>
  <si>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</si>
  <si>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</si>
  <si>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</si>
  <si>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</si>
  <si>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</si>
  <si>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</si>
  <si>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</si>
  <si>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</si>
  <si>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</si>
  <si>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</si>
  <si>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1 - INGRESOS</t>
  </si>
  <si>
    <t>1.1 - INGRESOS DIVERSOS</t>
  </si>
  <si>
    <t>1.1.4 - CONTRIBUCION CDT</t>
  </si>
  <si>
    <t>1.6 - 0TROS INGRESOS</t>
  </si>
  <si>
    <t>TOTAL DE INGRESOS</t>
  </si>
  <si>
    <t>4 - APLICACIONES FINANCIERAS</t>
  </si>
  <si>
    <t>DISMINUCIÓN DE OTROS ACTIVOS FINANCIEROS</t>
  </si>
  <si>
    <t>VARIACIÓN EN CAJA Y BANCO</t>
  </si>
  <si>
    <t>DISMINUCIÓN DE CUENTAS POR COBRAR</t>
  </si>
  <si>
    <t>OTRAS FUENTES FINANCIERAS</t>
  </si>
  <si>
    <t>VARIACIÓN CUENTAS POR PAGAR</t>
  </si>
  <si>
    <t>DISMINUCIÓN EN CAJA Y BANCO</t>
  </si>
  <si>
    <t>TOTAL APLICACIONES FINANCIERAS</t>
  </si>
  <si>
    <t>TOTAL INGRESOS Y APLICACIONES FINANCIERAS</t>
  </si>
  <si>
    <t>2 - GASTOS</t>
  </si>
  <si>
    <t>2.1 - REMUNERACIONES Y CONTRIBUCIONES</t>
  </si>
  <si>
    <t>2.1.1 - REMUNERACIONES</t>
  </si>
  <si>
    <t>Sueldos fijo</t>
  </si>
  <si>
    <t>Igualas</t>
  </si>
  <si>
    <t>Jornales</t>
  </si>
  <si>
    <t>Regalia</t>
  </si>
  <si>
    <t>Prestaciones</t>
  </si>
  <si>
    <t>Vacaciones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</si>
  <si>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</si>
  <si>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</si>
  <si>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</si>
  <si>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</si>
  <si>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</si>
  <si>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</si>
  <si>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</si>
  <si>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</si>
  <si>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</si>
  <si>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</si>
  <si>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</si>
  <si>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Seguro Inmueble</t>
  </si>
  <si>
    <t>Seguro Mueble</t>
  </si>
  <si>
    <t>Seguro Vida</t>
  </si>
  <si>
    <t>Seguro Salud</t>
  </si>
  <si>
    <t>Ultimos gastos</t>
  </si>
  <si>
    <t>Seguro Dental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</si>
  <si>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</si>
  <si>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</si>
  <si>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</si>
  <si>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</si>
  <si>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</si>
  <si>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</si>
  <si>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</si>
  <si>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</si>
  <si>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</si>
  <si>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</si>
  <si>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</si>
  <si>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</si>
  <si>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</si>
  <si>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</si>
  <si>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</si>
  <si>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</si>
  <si>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2.5 - TRANSFERENCIAS DE CAPITAL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</si>
  <si>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</si>
  <si>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</si>
  <si>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</si>
  <si>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</si>
  <si>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</si>
  <si>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</si>
  <si>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</si>
  <si>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</si>
  <si>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</si>
  <si>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</si>
  <si>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</si>
  <si>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</si>
  <si>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</si>
  <si>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</si>
  <si>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</si>
  <si>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</si>
  <si>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</si>
  <si>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</si>
  <si>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</si>
  <si>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</si>
  <si>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</si>
  <si>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</si>
  <si>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</si>
  <si>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JULISSA CRUZ ABREU</t>
  </si>
  <si>
    <t>DIRECTORA EJECUTIVA</t>
  </si>
  <si>
    <t xml:space="preserve">     PRESIDENTE DEL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</si>
</sst>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7" fillId="0" borderId="1" xfId="0" applyNumberFormat="1" applyFont="1" applyBorder="1"/>
    <xf numFmtId="0" fontId="7" fillId="0" borderId="1" xfId="0" applyFont="1" applyBorder="1"/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/>
    <xf numFmtId="4" fontId="0" fillId="0" borderId="0" xfId="0" applyNumberFormat="1"/>
    <xf numFmtId="0" fontId="7" fillId="0" borderId="0" xfId="0" applyFont="1" applyAlignment="1">
      <alignment horizontal="left" vertical="center" wrapText="1" indent="2"/>
    </xf>
    <xf numFmtId="4" fontId="7" fillId="0" borderId="0" xfId="1" applyNumberFormat="1" applyFont="1" applyAlignment="1"/>
    <xf numFmtId="4" fontId="7" fillId="0" borderId="0" xfId="1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4" fontId="5" fillId="5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7" fillId="0" borderId="0" xfId="0" applyFont="1"/>
    <xf numFmtId="4" fontId="7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5"/>
    </xf>
    <xf numFmtId="0" fontId="3" fillId="0" borderId="0" xfId="0" applyFont="1"/>
    <xf numFmtId="0" fontId="2" fillId="0" borderId="0" xfId="0" applyFont="1"/>
    <xf numFmtId="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 indent="2"/>
    </xf>
    <xf numFmtId="4" fontId="7" fillId="0" borderId="0" xfId="1" applyNumberFormat="1" applyFont="1"/>
    <xf numFmtId="166" fontId="11" fillId="0" borderId="0" xfId="0" applyNumberFormat="1" applyFont="1" applyAlignment="1">
      <alignment horizontal="left" wrapText="1"/>
    </xf>
    <xf numFmtId="4" fontId="12" fillId="0" borderId="0" xfId="0" applyNumberFormat="1" applyFont="1"/>
    <xf numFmtId="4" fontId="0" fillId="0" borderId="0" xfId="0" applyNumberFormat="1" applyAlignment="1">
      <alignment vertical="center"/>
    </xf>
    <xf numFmtId="4" fontId="7" fillId="0" borderId="0" xfId="0" applyNumberFormat="1" applyFont="1" applyAlignment="1"/>
    <xf numFmtId="0" fontId="0" fillId="0" borderId="0" xfId="0" applyAlignment="1"/>
    <xf numFmtId="0" fontId="7" fillId="0" borderId="0" xfId="0" applyFont="1" applyAlignment="1">
      <alignment horizontal="left" wrapText="1" inden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/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5" fontId="1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2</xdr:row>
      <xdr:rowOff>171450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eta/OneDrive%20-%20INDOTEL/Documentos/DPTO.%20PRESUPUESTO%20(Agosto%202021)/EJECUCION%20MENSUAL/10.%20OCTUBRE/Ejecuci&#243;n%20Presupuestaria%20OCTUBRE%202021-NB-3P-CONT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ES"/>
      <sheetName val="GASTOS"/>
      <sheetName val="GASTOS (30.jun.21)"/>
      <sheetName val="INGRESOS"/>
      <sheetName val="PROGRAMACION"/>
      <sheetName val="Resultado"/>
      <sheetName val="Flujo"/>
      <sheetName val="Resumen"/>
      <sheetName val="Pres. Transparencia"/>
      <sheetName val="Presupuesto por mes"/>
      <sheetName val="Ejecución"/>
      <sheetName val="Variacion (2)"/>
      <sheetName val="Variacion"/>
      <sheetName val="Transparencia"/>
      <sheetName val="Flujo Mensual (Cuadro 1)"/>
      <sheetName val="Estado"/>
      <sheetName val="Graficas"/>
      <sheetName val="Cuadros 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N13">
            <v>0</v>
          </cell>
          <cell r="CW13">
            <v>0</v>
          </cell>
        </row>
        <row r="17">
          <cell r="CN17">
            <v>0</v>
          </cell>
          <cell r="CW17">
            <v>0</v>
          </cell>
        </row>
        <row r="55">
          <cell r="CN55">
            <v>0</v>
          </cell>
          <cell r="CW55">
            <v>0</v>
          </cell>
        </row>
        <row r="60">
          <cell r="CN60">
            <v>0</v>
          </cell>
          <cell r="CW60">
            <v>0</v>
          </cell>
        </row>
        <row r="62">
          <cell r="CN62">
            <v>0</v>
          </cell>
          <cell r="CW62">
            <v>0</v>
          </cell>
        </row>
        <row r="68">
          <cell r="CN68">
            <v>0</v>
          </cell>
          <cell r="CW68">
            <v>0</v>
          </cell>
        </row>
        <row r="74">
          <cell r="CN74">
            <v>0</v>
          </cell>
          <cell r="CW74">
            <v>0</v>
          </cell>
        </row>
        <row r="81">
          <cell r="CN81">
            <v>0</v>
          </cell>
          <cell r="CW81">
            <v>0</v>
          </cell>
        </row>
        <row r="84">
          <cell r="CN84">
            <v>0</v>
          </cell>
          <cell r="CW84">
            <v>0</v>
          </cell>
        </row>
        <row r="88">
          <cell r="CN88">
            <v>0</v>
          </cell>
          <cell r="CW88">
            <v>0</v>
          </cell>
        </row>
        <row r="92">
          <cell r="CN92">
            <v>0</v>
          </cell>
          <cell r="CW92">
            <v>0</v>
          </cell>
        </row>
        <row r="107">
          <cell r="CN107">
            <v>0</v>
          </cell>
          <cell r="CW107">
            <v>0</v>
          </cell>
        </row>
        <row r="112">
          <cell r="CN112">
            <v>0</v>
          </cell>
          <cell r="CW112">
            <v>0</v>
          </cell>
        </row>
        <row r="127">
          <cell r="CN127">
            <v>0</v>
          </cell>
          <cell r="CW127">
            <v>0</v>
          </cell>
        </row>
        <row r="149">
          <cell r="CN149">
            <v>0</v>
          </cell>
          <cell r="CW149">
            <v>0</v>
          </cell>
        </row>
        <row r="153">
          <cell r="CN153">
            <v>0</v>
          </cell>
          <cell r="CW153">
            <v>0</v>
          </cell>
        </row>
        <row r="157">
          <cell r="CN157">
            <v>0</v>
          </cell>
          <cell r="CW157">
            <v>0</v>
          </cell>
        </row>
        <row r="162">
          <cell r="CN162">
            <v>0</v>
          </cell>
          <cell r="CW162">
            <v>0</v>
          </cell>
        </row>
        <row r="163">
          <cell r="CN163">
            <v>0</v>
          </cell>
          <cell r="CW163">
            <v>0</v>
          </cell>
        </row>
        <row r="168">
          <cell r="CN168">
            <v>0</v>
          </cell>
          <cell r="CW168">
            <v>0</v>
          </cell>
        </row>
        <row r="180">
          <cell r="CN180">
            <v>0</v>
          </cell>
          <cell r="CW180">
            <v>0</v>
          </cell>
        </row>
        <row r="191">
          <cell r="CN191">
            <v>0</v>
          </cell>
          <cell r="CW191">
            <v>0</v>
          </cell>
        </row>
        <row r="203">
          <cell r="CN203">
            <v>0</v>
          </cell>
          <cell r="CW203">
            <v>0</v>
          </cell>
        </row>
        <row r="215">
          <cell r="CN215">
            <v>0</v>
          </cell>
          <cell r="CW215">
            <v>0</v>
          </cell>
        </row>
        <row r="230">
          <cell r="CN230">
            <v>0</v>
          </cell>
          <cell r="CW230">
            <v>0</v>
          </cell>
        </row>
        <row r="245">
          <cell r="CN245">
            <v>0</v>
          </cell>
          <cell r="CW245">
            <v>0</v>
          </cell>
        </row>
        <row r="254">
          <cell r="CN254">
            <v>0</v>
          </cell>
          <cell r="CW254">
            <v>0</v>
          </cell>
        </row>
        <row r="259">
          <cell r="CN259">
            <v>0</v>
          </cell>
          <cell r="CW25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zoomScale="90" zoomScaleNormal="90" workbookViewId="0">
      <selection activeCell="E43" sqref="E43"/>
    </sheetView>
  </sheetViews>
  <sheetFormatPr baseColWidth="10" defaultColWidth="9.140625" defaultRowHeight="15" x14ac:dyDescent="0.25"/>
  <cols>
    <col min="1" max="1" width="50.7109375" customWidth="1"/>
    <col min="2" max="2" width="14.7109375" style="16" customWidth="1"/>
    <col min="3" max="3" width="14.7109375" style="41" customWidth="1"/>
    <col min="4" max="4" width="14.7109375" style="16" customWidth="1"/>
    <col min="5" max="5" width="14.7109375" style="20" customWidth="1"/>
    <col min="6" max="7" width="14.7109375" style="16" customWidth="1"/>
    <col min="8" max="8" width="13.5703125" bestFit="1" customWidth="1"/>
    <col min="9" max="11" width="14.7109375" customWidth="1"/>
    <col min="12" max="12" width="14.7109375" hidden="1" customWidth="1"/>
    <col min="13" max="13" width="12.140625" hidden="1" customWidth="1"/>
    <col min="14" max="14" width="15" style="28" customWidth="1"/>
  </cols>
  <sheetData>
    <row r="1" spans="1:14" ht="18.75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8.75" x14ac:dyDescent="0.25">
      <c r="A2" s="60">
        <v>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x14ac:dyDescent="0.2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9.75" customHeight="1" x14ac:dyDescent="0.25">
      <c r="A5" s="1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s="6" customFormat="1" ht="15.95" customHeight="1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5" t="s">
        <v>16</v>
      </c>
    </row>
    <row r="7" spans="1:14" s="48" customFormat="1" ht="15.95" customHeigh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idden="1" x14ac:dyDescent="0.25">
      <c r="A8" s="7" t="s">
        <v>17</v>
      </c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7.25" hidden="1" customHeight="1" x14ac:dyDescent="0.25">
      <c r="A9" s="13" t="s">
        <v>18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idden="1" x14ac:dyDescent="0.25">
      <c r="A10" s="17" t="s">
        <v>19</v>
      </c>
      <c r="B10" s="18">
        <v>138516154.46000001</v>
      </c>
      <c r="C10" s="19">
        <v>131946572.61</v>
      </c>
      <c r="D10" s="20">
        <v>130192846.38</v>
      </c>
      <c r="E10" s="20">
        <v>131627485.31999999</v>
      </c>
      <c r="F10" s="21">
        <v>131025225.14</v>
      </c>
      <c r="G10" s="20">
        <v>138166822.65000001</v>
      </c>
      <c r="H10" s="20">
        <v>134718795.15000001</v>
      </c>
      <c r="I10" s="20">
        <v>138531465.59999999</v>
      </c>
      <c r="J10" s="20">
        <v>138539569.59999999</v>
      </c>
      <c r="K10" s="20">
        <v>138654684.75</v>
      </c>
      <c r="L10" s="20">
        <f>[1]Ejecución!CN6</f>
        <v>0</v>
      </c>
      <c r="M10" s="20">
        <f>[1]Ejecución!CW6</f>
        <v>0</v>
      </c>
      <c r="N10" s="20">
        <f>SUM(B10:M10)</f>
        <v>1351919621.6599998</v>
      </c>
    </row>
    <row r="11" spans="1:14" hidden="1" x14ac:dyDescent="0.25">
      <c r="A11" s="17" t="s">
        <v>20</v>
      </c>
      <c r="B11" s="18">
        <v>2273574.52</v>
      </c>
      <c r="C11" s="18">
        <v>2980335.27</v>
      </c>
      <c r="D11" s="18">
        <v>1818743.5999999999</v>
      </c>
      <c r="E11" s="18">
        <v>233282231.56999999</v>
      </c>
      <c r="F11" s="18">
        <v>6228272.120000001</v>
      </c>
      <c r="G11" s="18">
        <v>7192163.5</v>
      </c>
      <c r="H11" s="18">
        <v>1583368.39</v>
      </c>
      <c r="I11" s="18">
        <v>2766087.3</v>
      </c>
      <c r="J11" s="18">
        <v>3483521.6100000003</v>
      </c>
      <c r="K11" s="18">
        <v>515116053.52000004</v>
      </c>
      <c r="L11" s="18">
        <f>[1]Ejecución!CN7+[1]Ejecución!CN10+[1]Ejecución!CN11+[1]Ejecución!CN13+[1]Ejecución!CN17</f>
        <v>0</v>
      </c>
      <c r="M11" s="18">
        <f>[1]Ejecución!CW7+[1]Ejecución!CW10+[1]Ejecución!CW11+[1]Ejecución!CW13+[1]Ejecución!CW17</f>
        <v>0</v>
      </c>
      <c r="N11" s="20">
        <f>SUM(B11:M11)</f>
        <v>776724351.4000001</v>
      </c>
    </row>
    <row r="12" spans="1:14" hidden="1" x14ac:dyDescent="0.25">
      <c r="A12" s="7"/>
      <c r="B12" s="22"/>
      <c r="C12" s="9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23"/>
    </row>
    <row r="13" spans="1:14" ht="15.95" hidden="1" customHeight="1" x14ac:dyDescent="0.25">
      <c r="A13" s="24" t="s">
        <v>21</v>
      </c>
      <c r="B13" s="25">
        <f>SUM(B10:B12)</f>
        <v>140789728.98000002</v>
      </c>
      <c r="C13" s="25">
        <f t="shared" ref="C13:J13" si="0">SUM(C10:C12)</f>
        <v>134926907.88</v>
      </c>
      <c r="D13" s="25">
        <f t="shared" si="0"/>
        <v>132011589.97999999</v>
      </c>
      <c r="E13" s="25">
        <f t="shared" si="0"/>
        <v>364909716.88999999</v>
      </c>
      <c r="F13" s="25">
        <f t="shared" si="0"/>
        <v>137253497.25999999</v>
      </c>
      <c r="G13" s="25">
        <f t="shared" si="0"/>
        <v>145358986.15000001</v>
      </c>
      <c r="H13" s="25">
        <f t="shared" si="0"/>
        <v>136302163.53999999</v>
      </c>
      <c r="I13" s="25">
        <f t="shared" si="0"/>
        <v>141297552.90000001</v>
      </c>
      <c r="J13" s="25">
        <f t="shared" si="0"/>
        <v>142023091.21000001</v>
      </c>
      <c r="K13" s="25">
        <f>SUM(K10:K12)</f>
        <v>653770738.26999998</v>
      </c>
      <c r="L13" s="25">
        <f>SUM(L10:L12)</f>
        <v>0</v>
      </c>
      <c r="M13" s="25">
        <f>SUM(M10:M12)</f>
        <v>0</v>
      </c>
      <c r="N13" s="25">
        <f>SUM(N10:N12)</f>
        <v>2128643973.0599999</v>
      </c>
    </row>
    <row r="14" spans="1:14" hidden="1" x14ac:dyDescent="0.25">
      <c r="A14" s="7" t="s">
        <v>22</v>
      </c>
      <c r="B14" s="22"/>
      <c r="C14" s="9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23"/>
    </row>
    <row r="15" spans="1:14" hidden="1" x14ac:dyDescent="0.25">
      <c r="A15" s="26" t="s">
        <v>23</v>
      </c>
      <c r="B15" s="18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idden="1" x14ac:dyDescent="0.25">
      <c r="A16" s="27" t="s">
        <v>24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20">
        <v>0</v>
      </c>
      <c r="L16" s="20">
        <v>0</v>
      </c>
      <c r="M16" s="20">
        <v>0</v>
      </c>
      <c r="N16" s="20">
        <f>SUM(B16:M16)</f>
        <v>0</v>
      </c>
    </row>
    <row r="17" spans="1:14" hidden="1" x14ac:dyDescent="0.25">
      <c r="A17" s="27" t="s">
        <v>25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0">
        <f>SUM(B17:M17)</f>
        <v>0</v>
      </c>
    </row>
    <row r="18" spans="1:14" hidden="1" x14ac:dyDescent="0.25">
      <c r="A18" s="17"/>
      <c r="B18" s="18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idden="1" x14ac:dyDescent="0.25">
      <c r="A19" s="26" t="s">
        <v>26</v>
      </c>
      <c r="B19" s="18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idden="1" x14ac:dyDescent="0.25">
      <c r="A20" s="27" t="s">
        <v>27</v>
      </c>
      <c r="B20" s="18">
        <v>9157638.6900000013</v>
      </c>
      <c r="C20" s="18">
        <v>0</v>
      </c>
      <c r="D20" s="18">
        <v>21328735.589999992</v>
      </c>
      <c r="E20" s="18">
        <v>0</v>
      </c>
      <c r="F20" s="18">
        <v>0</v>
      </c>
      <c r="G20" s="18">
        <v>35580821.890000001</v>
      </c>
      <c r="H20" s="18">
        <v>91894381.799999997</v>
      </c>
      <c r="I20" s="18">
        <v>0</v>
      </c>
      <c r="J20" s="18">
        <v>0</v>
      </c>
      <c r="K20" s="20">
        <v>121768963.19000003</v>
      </c>
      <c r="L20" s="20">
        <v>0</v>
      </c>
      <c r="M20" s="20">
        <v>0</v>
      </c>
      <c r="N20" s="20">
        <f>SUM(B20:M20)</f>
        <v>279730541.16000003</v>
      </c>
    </row>
    <row r="21" spans="1:14" hidden="1" x14ac:dyDescent="0.25">
      <c r="A21" s="27" t="s">
        <v>28</v>
      </c>
      <c r="B21" s="18">
        <v>0</v>
      </c>
      <c r="C21" s="18">
        <v>72105065.599999994</v>
      </c>
      <c r="D21" s="18">
        <v>0</v>
      </c>
      <c r="E21" s="18">
        <v>0</v>
      </c>
      <c r="F21" s="18">
        <v>46281519.290000021</v>
      </c>
      <c r="G21" s="18">
        <v>0</v>
      </c>
      <c r="H21" s="18">
        <v>0</v>
      </c>
      <c r="I21" s="18">
        <v>91032251.869999945</v>
      </c>
      <c r="J21" s="18">
        <v>17236593.25</v>
      </c>
      <c r="K21" s="18">
        <v>0</v>
      </c>
      <c r="L21" s="18">
        <v>0</v>
      </c>
      <c r="M21" s="18">
        <v>0</v>
      </c>
      <c r="N21" s="20">
        <f>SUM(B21:M21)</f>
        <v>226655430.00999996</v>
      </c>
    </row>
    <row r="22" spans="1:14" ht="15.95" hidden="1" customHeight="1" x14ac:dyDescent="0.25">
      <c r="A22" s="24" t="s">
        <v>29</v>
      </c>
      <c r="B22" s="25">
        <f>SUM(B16:B21)</f>
        <v>9157638.6900000013</v>
      </c>
      <c r="C22" s="25">
        <f t="shared" ref="C22:I22" si="1">SUM(C16:C21)</f>
        <v>72105065.599999994</v>
      </c>
      <c r="D22" s="25">
        <f t="shared" si="1"/>
        <v>21328735.589999992</v>
      </c>
      <c r="E22" s="25">
        <f t="shared" si="1"/>
        <v>0</v>
      </c>
      <c r="F22" s="25">
        <f t="shared" si="1"/>
        <v>46281519.290000021</v>
      </c>
      <c r="G22" s="25">
        <f t="shared" si="1"/>
        <v>35580821.890000001</v>
      </c>
      <c r="H22" s="25">
        <f t="shared" si="1"/>
        <v>91894381.799999997</v>
      </c>
      <c r="I22" s="25">
        <f t="shared" si="1"/>
        <v>91032251.869999945</v>
      </c>
      <c r="J22" s="25">
        <f>SUM(J16:J21)</f>
        <v>17236593.25</v>
      </c>
      <c r="K22" s="25">
        <f>SUM(K16:K21)</f>
        <v>121768963.19000003</v>
      </c>
      <c r="L22" s="25">
        <f>SUM(L16:L21)</f>
        <v>0</v>
      </c>
      <c r="M22" s="25">
        <f>SUM(M16:M21)</f>
        <v>0</v>
      </c>
      <c r="N22" s="25">
        <f>SUM(N16:N21)</f>
        <v>506385971.16999996</v>
      </c>
    </row>
    <row r="23" spans="1:14" hidden="1" x14ac:dyDescent="0.25">
      <c r="A23" s="28"/>
      <c r="B23" s="20"/>
      <c r="C23" s="29"/>
      <c r="F23" s="20"/>
      <c r="G23" s="20"/>
      <c r="H23" s="20"/>
      <c r="I23" s="28"/>
      <c r="J23" s="20"/>
      <c r="K23" s="20"/>
      <c r="L23" s="20"/>
      <c r="M23" s="20"/>
    </row>
    <row r="24" spans="1:14" ht="15.95" hidden="1" customHeight="1" x14ac:dyDescent="0.25">
      <c r="A24" s="30" t="s">
        <v>30</v>
      </c>
      <c r="B24" s="31">
        <f t="shared" ref="B24:I24" si="2">B22+B13</f>
        <v>149947367.67000002</v>
      </c>
      <c r="C24" s="31">
        <f>C22+C13</f>
        <v>207031973.47999999</v>
      </c>
      <c r="D24" s="31">
        <f t="shared" si="2"/>
        <v>153340325.56999999</v>
      </c>
      <c r="E24" s="31">
        <f t="shared" si="2"/>
        <v>364909716.88999999</v>
      </c>
      <c r="F24" s="31">
        <f t="shared" si="2"/>
        <v>183535016.55000001</v>
      </c>
      <c r="G24" s="31">
        <f t="shared" si="2"/>
        <v>180939808.04000002</v>
      </c>
      <c r="H24" s="31">
        <f t="shared" si="2"/>
        <v>228196545.33999997</v>
      </c>
      <c r="I24" s="31">
        <f t="shared" si="2"/>
        <v>232329804.76999995</v>
      </c>
      <c r="J24" s="31">
        <f>J22+J13</f>
        <v>159259684.46000001</v>
      </c>
      <c r="K24" s="31">
        <f>K22+K13</f>
        <v>775539701.46000004</v>
      </c>
      <c r="L24" s="31">
        <f>L22+L13</f>
        <v>0</v>
      </c>
      <c r="M24" s="31">
        <f>M22+M13</f>
        <v>0</v>
      </c>
      <c r="N24" s="31">
        <f>SUM(B24:M24)</f>
        <v>2635029944.2299995</v>
      </c>
    </row>
    <row r="25" spans="1:14" hidden="1" x14ac:dyDescent="0.25">
      <c r="A25" s="17"/>
      <c r="B25" s="18"/>
      <c r="C25" s="19"/>
      <c r="D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25">
      <c r="A26" s="7" t="s">
        <v>31</v>
      </c>
      <c r="B26" s="8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x14ac:dyDescent="0.25">
      <c r="A27" s="13" t="s">
        <v>32</v>
      </c>
      <c r="B27" s="14">
        <v>123149587.09999999</v>
      </c>
      <c r="C27" s="14">
        <v>99995959.640000015</v>
      </c>
      <c r="D27" s="15">
        <v>87576906.720000014</v>
      </c>
      <c r="E27" s="15">
        <v>77414197.659999996</v>
      </c>
      <c r="F27" s="15">
        <v>91011800.279999986</v>
      </c>
      <c r="G27" s="15">
        <v>112614316.47999999</v>
      </c>
      <c r="H27" s="15">
        <v>87233659.469999999</v>
      </c>
      <c r="I27" s="15">
        <v>84629155.359999985</v>
      </c>
      <c r="J27" s="15">
        <v>84754974.11999999</v>
      </c>
      <c r="K27" s="15">
        <v>74350050.269999996</v>
      </c>
      <c r="L27" s="15">
        <f t="shared" ref="L27:N27" si="3">L28+L35+L36+L37+L38</f>
        <v>0</v>
      </c>
      <c r="M27" s="15">
        <f t="shared" si="3"/>
        <v>0</v>
      </c>
      <c r="N27" s="15">
        <f t="shared" si="3"/>
        <v>922730607.0999999</v>
      </c>
    </row>
    <row r="28" spans="1:14" x14ac:dyDescent="0.25">
      <c r="A28" s="17" t="s">
        <v>33</v>
      </c>
      <c r="B28" s="32">
        <v>107825564.7</v>
      </c>
      <c r="C28" s="21">
        <v>84993272.020000011</v>
      </c>
      <c r="D28" s="20">
        <v>74025490.940000013</v>
      </c>
      <c r="E28" s="20">
        <v>71811743.25</v>
      </c>
      <c r="F28" s="20">
        <v>75962146.36999999</v>
      </c>
      <c r="G28" s="20">
        <v>62737614.340000004</v>
      </c>
      <c r="H28" s="20">
        <v>71978915.930000007</v>
      </c>
      <c r="I28" s="20">
        <v>64014933.439999998</v>
      </c>
      <c r="J28" s="20">
        <v>76464590.409999996</v>
      </c>
      <c r="K28" s="20">
        <v>63264980.369999997</v>
      </c>
      <c r="L28" s="20">
        <f t="shared" ref="L28" si="4">SUM(L29:L34)</f>
        <v>0</v>
      </c>
      <c r="M28" s="20">
        <f t="shared" ref="M28" si="5">SUM(M29:M34)</f>
        <v>0</v>
      </c>
      <c r="N28" s="20">
        <f>SUM(B28:M28)</f>
        <v>753079251.76999998</v>
      </c>
    </row>
    <row r="29" spans="1:14" hidden="1" x14ac:dyDescent="0.25">
      <c r="A29" s="33" t="s">
        <v>34</v>
      </c>
      <c r="B29" s="19">
        <v>51398209.289999999</v>
      </c>
      <c r="C29" s="19">
        <v>52025181.090000004</v>
      </c>
      <c r="D29" s="20">
        <v>51205298.75</v>
      </c>
      <c r="E29" s="20">
        <v>51661506.130000003</v>
      </c>
      <c r="F29" s="20">
        <v>51452466.710000001</v>
      </c>
      <c r="G29" s="20">
        <v>50943234.200000003</v>
      </c>
      <c r="H29" s="20">
        <v>51811646.549999997</v>
      </c>
      <c r="I29" s="20">
        <v>51601878.82</v>
      </c>
      <c r="J29" s="20">
        <v>51418443.590000004</v>
      </c>
      <c r="K29" s="20">
        <v>51782916.329999998</v>
      </c>
      <c r="L29" s="20">
        <f>[1]Ejecución!CN49</f>
        <v>0</v>
      </c>
      <c r="M29" s="20">
        <f>[1]Ejecución!CW49</f>
        <v>0</v>
      </c>
      <c r="N29" s="20">
        <f t="shared" ref="N29:N38" si="6">SUM(B29:M29)</f>
        <v>515300781.45999998</v>
      </c>
    </row>
    <row r="30" spans="1:14" hidden="1" x14ac:dyDescent="0.25">
      <c r="A30" s="33" t="s">
        <v>35</v>
      </c>
      <c r="B30" s="19">
        <v>0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f>[1]Ejecución!CN50</f>
        <v>0</v>
      </c>
      <c r="M30" s="20">
        <f>[1]Ejecución!CW50</f>
        <v>0</v>
      </c>
      <c r="N30" s="20">
        <f t="shared" si="6"/>
        <v>0</v>
      </c>
    </row>
    <row r="31" spans="1:14" hidden="1" x14ac:dyDescent="0.25">
      <c r="A31" s="33" t="s">
        <v>36</v>
      </c>
      <c r="B31" s="19">
        <v>0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f>[1]Ejecución!CN51</f>
        <v>0</v>
      </c>
      <c r="M31" s="20">
        <f>[1]Ejecución!CW51</f>
        <v>0</v>
      </c>
      <c r="N31" s="20">
        <f t="shared" si="6"/>
        <v>0</v>
      </c>
    </row>
    <row r="32" spans="1:14" hidden="1" x14ac:dyDescent="0.25">
      <c r="A32" s="33" t="s">
        <v>37</v>
      </c>
      <c r="B32" s="19">
        <v>5215614.0999999996</v>
      </c>
      <c r="C32" s="19">
        <v>5256789.7699999996</v>
      </c>
      <c r="D32" s="20">
        <v>5257568.67</v>
      </c>
      <c r="E32" s="20">
        <v>5139769</v>
      </c>
      <c r="F32" s="20">
        <v>5238220</v>
      </c>
      <c r="G32" s="20">
        <v>5134931.03</v>
      </c>
      <c r="H32" s="20">
        <v>4463389.4800000004</v>
      </c>
      <c r="I32" s="20">
        <v>5200133.3</v>
      </c>
      <c r="J32" s="20">
        <v>5164758.3</v>
      </c>
      <c r="K32" s="20">
        <v>5178758.3</v>
      </c>
      <c r="L32" s="20">
        <f>[1]Ejecución!CN52</f>
        <v>0</v>
      </c>
      <c r="M32" s="20">
        <f>[1]Ejecución!CW52</f>
        <v>0</v>
      </c>
      <c r="N32" s="20">
        <f t="shared" si="6"/>
        <v>51249931.949999988</v>
      </c>
    </row>
    <row r="33" spans="1:29" hidden="1" x14ac:dyDescent="0.25">
      <c r="A33" s="33" t="s">
        <v>38</v>
      </c>
      <c r="B33" s="19">
        <v>46019843.289999999</v>
      </c>
      <c r="C33" s="19">
        <v>24775946.57</v>
      </c>
      <c r="D33" s="20">
        <v>14316491.23</v>
      </c>
      <c r="E33" s="20">
        <v>12567943.27</v>
      </c>
      <c r="F33" s="20">
        <v>16646521.34</v>
      </c>
      <c r="G33" s="20">
        <v>5086348.2</v>
      </c>
      <c r="H33" s="20">
        <v>13681668.92</v>
      </c>
      <c r="I33" s="20">
        <v>3433625.78</v>
      </c>
      <c r="J33" s="20">
        <v>10703438.380000001</v>
      </c>
      <c r="K33" s="20">
        <v>1902901.54</v>
      </c>
      <c r="L33" s="20">
        <f>[1]Ejecución!CN53</f>
        <v>0</v>
      </c>
      <c r="M33" s="20">
        <f>[1]Ejecución!CW53</f>
        <v>0</v>
      </c>
      <c r="N33" s="20">
        <f t="shared" si="6"/>
        <v>149134728.51999998</v>
      </c>
    </row>
    <row r="34" spans="1:29" hidden="1" x14ac:dyDescent="0.25">
      <c r="A34" s="33" t="s">
        <v>39</v>
      </c>
      <c r="B34" s="19">
        <v>5191898.0199999996</v>
      </c>
      <c r="C34" s="19">
        <v>2935354.59</v>
      </c>
      <c r="D34" s="20">
        <v>3246132.29</v>
      </c>
      <c r="E34" s="20">
        <v>2442524.85</v>
      </c>
      <c r="F34" s="20">
        <v>2624938.3199999998</v>
      </c>
      <c r="G34" s="20">
        <v>1573100.91</v>
      </c>
      <c r="H34" s="20">
        <v>2022210.98</v>
      </c>
      <c r="I34" s="20">
        <v>3779295.54</v>
      </c>
      <c r="J34" s="20">
        <v>9177950.1400000006</v>
      </c>
      <c r="K34" s="20">
        <v>4400404.2</v>
      </c>
      <c r="L34" s="20">
        <f>[1]Ejecución!CN54</f>
        <v>0</v>
      </c>
      <c r="M34" s="20">
        <f>[1]Ejecución!CW54</f>
        <v>0</v>
      </c>
      <c r="N34" s="20">
        <f t="shared" si="6"/>
        <v>37393809.839999996</v>
      </c>
    </row>
    <row r="35" spans="1:29" x14ac:dyDescent="0.25">
      <c r="A35" s="17" t="s">
        <v>40</v>
      </c>
      <c r="B35" s="19">
        <v>1632225</v>
      </c>
      <c r="C35" s="19">
        <v>808600</v>
      </c>
      <c r="D35" s="20">
        <v>811100</v>
      </c>
      <c r="E35" s="20">
        <v>1991805.42</v>
      </c>
      <c r="F35" s="20">
        <v>1621325</v>
      </c>
      <c r="G35" s="20">
        <v>1586980</v>
      </c>
      <c r="H35" s="20">
        <v>1611275</v>
      </c>
      <c r="I35" s="20">
        <v>1569800</v>
      </c>
      <c r="J35" s="20">
        <v>1913300</v>
      </c>
      <c r="K35" s="20">
        <v>1817425</v>
      </c>
      <c r="L35" s="20">
        <f>[1]Ejecución!CN55</f>
        <v>0</v>
      </c>
      <c r="M35" s="20">
        <f>[1]Ejecución!CW55</f>
        <v>0</v>
      </c>
      <c r="N35" s="20">
        <f t="shared" si="6"/>
        <v>15363835.42</v>
      </c>
    </row>
    <row r="36" spans="1:29" x14ac:dyDescent="0.25">
      <c r="A36" s="17" t="s">
        <v>41</v>
      </c>
      <c r="B36" s="19">
        <v>269970.57</v>
      </c>
      <c r="C36" s="19">
        <v>289258.34999999998</v>
      </c>
      <c r="D36" s="20">
        <v>289258.34999999998</v>
      </c>
      <c r="E36" s="20">
        <v>289258.34999999998</v>
      </c>
      <c r="F36" s="20">
        <v>289258.34999999998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f>[1]Ejecución!CN60</f>
        <v>0</v>
      </c>
      <c r="M36" s="20">
        <f>[1]Ejecución!CW60</f>
        <v>0</v>
      </c>
      <c r="N36" s="20">
        <f t="shared" si="6"/>
        <v>1427003.9699999997</v>
      </c>
    </row>
    <row r="37" spans="1:29" x14ac:dyDescent="0.25">
      <c r="A37" s="17" t="s">
        <v>42</v>
      </c>
      <c r="B37" s="19">
        <v>6160874.3499999996</v>
      </c>
      <c r="C37" s="19">
        <v>6496271.8700000001</v>
      </c>
      <c r="D37" s="20">
        <v>5108984.8100000005</v>
      </c>
      <c r="E37" s="20">
        <v>3321390.6399999997</v>
      </c>
      <c r="F37" s="20">
        <v>5782830.4800000004</v>
      </c>
      <c r="G37" s="20">
        <v>40927478.789999999</v>
      </c>
      <c r="H37" s="20">
        <v>6305554.8199999994</v>
      </c>
      <c r="I37" s="20">
        <v>4149932.9600000004</v>
      </c>
      <c r="J37" s="20">
        <v>6377083.71</v>
      </c>
      <c r="K37" s="20">
        <v>1795985.76</v>
      </c>
      <c r="L37" s="20">
        <f>[1]Ejecución!CN62</f>
        <v>0</v>
      </c>
      <c r="M37" s="20">
        <f>[1]Ejecución!CW62</f>
        <v>0</v>
      </c>
      <c r="N37" s="20">
        <f t="shared" si="6"/>
        <v>86426388.189999983</v>
      </c>
    </row>
    <row r="38" spans="1:29" ht="15" customHeight="1" x14ac:dyDescent="0.3">
      <c r="A38" s="17" t="s">
        <v>43</v>
      </c>
      <c r="B38" s="21">
        <v>7260952.4799999995</v>
      </c>
      <c r="C38" s="19">
        <v>7408557.4000000004</v>
      </c>
      <c r="D38" s="20">
        <v>7342072.6200000001</v>
      </c>
      <c r="E38" s="20">
        <v>0</v>
      </c>
      <c r="F38" s="20">
        <v>7356240.0800000001</v>
      </c>
      <c r="G38" s="20">
        <v>7362243.3499999996</v>
      </c>
      <c r="H38" s="20">
        <v>7337913.7199999997</v>
      </c>
      <c r="I38" s="20">
        <v>14894488.959999999</v>
      </c>
      <c r="J38" s="20">
        <v>0</v>
      </c>
      <c r="K38" s="20">
        <v>7471659.1399999997</v>
      </c>
      <c r="L38" s="20">
        <f>[1]Ejecución!CN68</f>
        <v>0</v>
      </c>
      <c r="M38" s="20">
        <f>[1]Ejecución!CW68</f>
        <v>0</v>
      </c>
      <c r="N38" s="20">
        <f t="shared" si="6"/>
        <v>66434127.75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5" customHeight="1" x14ac:dyDescent="0.3">
      <c r="A39" s="13" t="s">
        <v>44</v>
      </c>
      <c r="B39" s="14">
        <v>11868713.170000002</v>
      </c>
      <c r="C39" s="14">
        <v>30315394.619999997</v>
      </c>
      <c r="D39" s="14">
        <v>21991838.469999999</v>
      </c>
      <c r="E39" s="14">
        <v>29729974.59</v>
      </c>
      <c r="F39" s="14">
        <v>22831200.399999999</v>
      </c>
      <c r="G39" s="14">
        <v>32024209.040000003</v>
      </c>
      <c r="H39" s="14">
        <v>25501736.479999997</v>
      </c>
      <c r="I39" s="14">
        <v>17868203.890000001</v>
      </c>
      <c r="J39" s="14">
        <v>20664280.859999999</v>
      </c>
      <c r="K39" s="14">
        <v>37814354.280000001</v>
      </c>
      <c r="L39" s="14">
        <f t="shared" ref="L39:M39" si="7">L40+L41+L42+L43+L44+L45+L52+L53+L54</f>
        <v>0</v>
      </c>
      <c r="M39" s="14">
        <f t="shared" si="7"/>
        <v>0</v>
      </c>
      <c r="N39" s="15">
        <f>SUM(B39:M39)</f>
        <v>250609905.79999998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x14ac:dyDescent="0.25">
      <c r="A40" s="17" t="s">
        <v>45</v>
      </c>
      <c r="B40" s="19">
        <v>1357463.42</v>
      </c>
      <c r="C40" s="19">
        <v>1195734.1200000001</v>
      </c>
      <c r="D40" s="19">
        <v>1493453.79</v>
      </c>
      <c r="E40" s="19">
        <v>2281720.67</v>
      </c>
      <c r="F40" s="19">
        <v>1446984.56</v>
      </c>
      <c r="G40" s="19">
        <v>1608739.53</v>
      </c>
      <c r="H40" s="19">
        <v>3734691.67</v>
      </c>
      <c r="I40" s="19">
        <v>1953312.54</v>
      </c>
      <c r="J40" s="19">
        <v>2009888.31</v>
      </c>
      <c r="K40" s="19">
        <v>1321568.72</v>
      </c>
      <c r="L40" s="19">
        <f>[1]Ejecución!CN74</f>
        <v>0</v>
      </c>
      <c r="M40" s="19">
        <f>[1]Ejecución!CW74</f>
        <v>0</v>
      </c>
      <c r="N40" s="18">
        <f t="shared" ref="N40:N79" si="8">SUM(B40:M40)</f>
        <v>18403557.329999998</v>
      </c>
    </row>
    <row r="41" spans="1:29" x14ac:dyDescent="0.25">
      <c r="A41" s="17" t="s">
        <v>46</v>
      </c>
      <c r="B41" s="19">
        <v>22862.5</v>
      </c>
      <c r="C41" s="19">
        <v>2294591.48</v>
      </c>
      <c r="D41" s="19">
        <v>5354696.54</v>
      </c>
      <c r="E41" s="19">
        <v>402185.63</v>
      </c>
      <c r="F41" s="19">
        <v>220623.84</v>
      </c>
      <c r="G41" s="19">
        <v>2981076.69</v>
      </c>
      <c r="H41" s="19">
        <v>93213</v>
      </c>
      <c r="I41" s="19">
        <v>94651.09</v>
      </c>
      <c r="J41" s="19">
        <v>2163062.48</v>
      </c>
      <c r="K41" s="19">
        <v>1648743.2</v>
      </c>
      <c r="L41" s="19">
        <f>[1]Ejecución!CN81</f>
        <v>0</v>
      </c>
      <c r="M41" s="19">
        <f>[1]Ejecución!CW81</f>
        <v>0</v>
      </c>
      <c r="N41" s="18">
        <f t="shared" si="8"/>
        <v>15275706.449999999</v>
      </c>
    </row>
    <row r="42" spans="1:29" x14ac:dyDescent="0.25">
      <c r="A42" s="17" t="s">
        <v>47</v>
      </c>
      <c r="B42" s="19">
        <v>241850</v>
      </c>
      <c r="C42" s="19">
        <v>270950</v>
      </c>
      <c r="D42" s="19">
        <v>258100</v>
      </c>
      <c r="E42" s="19">
        <v>433200</v>
      </c>
      <c r="F42" s="19">
        <v>325962.5</v>
      </c>
      <c r="G42" s="19">
        <v>296447</v>
      </c>
      <c r="H42" s="19">
        <v>915518.8</v>
      </c>
      <c r="I42" s="19">
        <v>221625</v>
      </c>
      <c r="J42" s="19">
        <v>328214</v>
      </c>
      <c r="K42" s="19">
        <v>369635.2</v>
      </c>
      <c r="L42" s="19">
        <f>[1]Ejecución!CN84</f>
        <v>0</v>
      </c>
      <c r="M42" s="19">
        <f>[1]Ejecución!CW84</f>
        <v>0</v>
      </c>
      <c r="N42" s="18">
        <f t="shared" si="8"/>
        <v>3661502.5</v>
      </c>
    </row>
    <row r="43" spans="1:29" x14ac:dyDescent="0.25">
      <c r="A43" s="17" t="s">
        <v>48</v>
      </c>
      <c r="B43" s="19">
        <v>0</v>
      </c>
      <c r="C43" s="19">
        <v>18590</v>
      </c>
      <c r="D43" s="19">
        <v>18542.98</v>
      </c>
      <c r="E43" s="19">
        <v>7213</v>
      </c>
      <c r="F43" s="19">
        <v>8374</v>
      </c>
      <c r="G43" s="19">
        <v>12437.3</v>
      </c>
      <c r="H43" s="19">
        <v>363316.35</v>
      </c>
      <c r="I43" s="19">
        <v>42805</v>
      </c>
      <c r="J43" s="19">
        <v>3520</v>
      </c>
      <c r="K43" s="19">
        <v>22004</v>
      </c>
      <c r="L43" s="19">
        <f>[1]Ejecución!CN88</f>
        <v>0</v>
      </c>
      <c r="M43" s="19">
        <f>[1]Ejecución!CW88</f>
        <v>0</v>
      </c>
      <c r="N43" s="18">
        <f t="shared" si="8"/>
        <v>496802.63</v>
      </c>
    </row>
    <row r="44" spans="1:29" x14ac:dyDescent="0.25">
      <c r="A44" s="17" t="s">
        <v>49</v>
      </c>
      <c r="B44" s="19">
        <v>3734618.33</v>
      </c>
      <c r="C44" s="19">
        <v>8544995.7300000004</v>
      </c>
      <c r="D44" s="19">
        <v>9184059.0299999993</v>
      </c>
      <c r="E44" s="19">
        <v>12542977.41</v>
      </c>
      <c r="F44" s="19">
        <v>7445386.2699999996</v>
      </c>
      <c r="G44" s="19">
        <v>7556499.04</v>
      </c>
      <c r="H44" s="19">
        <v>4912312.75</v>
      </c>
      <c r="I44" s="19">
        <v>7195987.75</v>
      </c>
      <c r="J44" s="19">
        <v>7802788.5300000003</v>
      </c>
      <c r="K44" s="19">
        <v>11357589.860000001</v>
      </c>
      <c r="L44" s="19">
        <f>[1]Ejecución!CN92</f>
        <v>0</v>
      </c>
      <c r="M44" s="19">
        <f>[1]Ejecución!CW92</f>
        <v>0</v>
      </c>
      <c r="N44" s="18">
        <f t="shared" si="8"/>
        <v>80277214.699999988</v>
      </c>
    </row>
    <row r="45" spans="1:29" x14ac:dyDescent="0.25">
      <c r="A45" s="17" t="s">
        <v>50</v>
      </c>
      <c r="B45" s="19">
        <v>604673.57000000007</v>
      </c>
      <c r="C45" s="19">
        <v>16644228.399999999</v>
      </c>
      <c r="D45" s="19">
        <v>2990559.68</v>
      </c>
      <c r="E45" s="19">
        <v>10741205.27</v>
      </c>
      <c r="F45" s="19">
        <v>9953366.4099999983</v>
      </c>
      <c r="G45" s="19">
        <v>15998300.290000001</v>
      </c>
      <c r="H45" s="19">
        <v>3323028.29</v>
      </c>
      <c r="I45" s="19">
        <v>3354718.39</v>
      </c>
      <c r="J45" s="19">
        <v>3346693.9200000004</v>
      </c>
      <c r="K45" s="19">
        <v>10928302.420000002</v>
      </c>
      <c r="L45" s="19">
        <f t="shared" ref="L45" si="9">SUM(L46:L51)</f>
        <v>0</v>
      </c>
      <c r="M45" s="19">
        <f>SUM(M46:M51)</f>
        <v>0</v>
      </c>
      <c r="N45" s="18">
        <f>SUM(B45:M45)</f>
        <v>77885076.640000001</v>
      </c>
    </row>
    <row r="46" spans="1:29" hidden="1" x14ac:dyDescent="0.25">
      <c r="A46" s="33" t="s">
        <v>51</v>
      </c>
      <c r="B46" s="21">
        <v>0</v>
      </c>
      <c r="C46" s="21">
        <v>310264.83</v>
      </c>
      <c r="D46" s="21">
        <v>310264.83</v>
      </c>
      <c r="E46" s="21">
        <v>514008.03</v>
      </c>
      <c r="F46" s="21">
        <v>514008.03</v>
      </c>
      <c r="G46" s="21">
        <v>310264.83</v>
      </c>
      <c r="H46" s="21">
        <v>310264.83</v>
      </c>
      <c r="I46" s="21">
        <v>310264.83</v>
      </c>
      <c r="J46" s="21">
        <v>310264.83</v>
      </c>
      <c r="K46" s="21">
        <v>310264.83</v>
      </c>
      <c r="L46" s="21">
        <f>[1]Ejecución!CN103</f>
        <v>0</v>
      </c>
      <c r="M46" s="21">
        <f>[1]Ejecución!CW103</f>
        <v>0</v>
      </c>
      <c r="N46" s="20">
        <f>SUM(B46:M46)</f>
        <v>3199869.87</v>
      </c>
    </row>
    <row r="47" spans="1:29" hidden="1" x14ac:dyDescent="0.25">
      <c r="A47" s="33" t="s">
        <v>52</v>
      </c>
      <c r="B47" s="21">
        <v>0</v>
      </c>
      <c r="C47" s="21">
        <v>397828.54</v>
      </c>
      <c r="D47" s="21">
        <v>396588.36</v>
      </c>
      <c r="E47" s="21">
        <v>191250.65</v>
      </c>
      <c r="F47" s="21">
        <v>191250.65</v>
      </c>
      <c r="G47" s="21">
        <v>227326.96</v>
      </c>
      <c r="H47" s="21">
        <v>191250.65</v>
      </c>
      <c r="I47" s="21">
        <v>236506.61</v>
      </c>
      <c r="J47" s="21">
        <v>236830.21</v>
      </c>
      <c r="K47" s="21">
        <v>236830.21</v>
      </c>
      <c r="L47" s="21">
        <f>[1]Ejecución!CN104</f>
        <v>0</v>
      </c>
      <c r="M47" s="21">
        <f>[1]Ejecución!CW104</f>
        <v>0</v>
      </c>
      <c r="N47" s="20">
        <f t="shared" si="8"/>
        <v>2305662.84</v>
      </c>
    </row>
    <row r="48" spans="1:29" hidden="1" x14ac:dyDescent="0.25">
      <c r="A48" s="33" t="s">
        <v>53</v>
      </c>
      <c r="B48" s="21">
        <v>434872.4</v>
      </c>
      <c r="C48" s="21">
        <v>434872.4</v>
      </c>
      <c r="D48" s="21">
        <v>0</v>
      </c>
      <c r="E48" s="21">
        <v>789164.24</v>
      </c>
      <c r="F48" s="21">
        <v>314783.40000000002</v>
      </c>
      <c r="G48" s="21">
        <v>322248</v>
      </c>
      <c r="H48" s="21">
        <v>321636.5</v>
      </c>
      <c r="I48" s="21">
        <v>309998.40000000002</v>
      </c>
      <c r="J48" s="21">
        <v>303647.40000000002</v>
      </c>
      <c r="K48" s="21">
        <v>294721.2</v>
      </c>
      <c r="L48" s="21">
        <f>[1]Ejecución!CN106</f>
        <v>0</v>
      </c>
      <c r="M48" s="21">
        <f>[1]Ejecución!CW106</f>
        <v>0</v>
      </c>
      <c r="N48" s="20">
        <f t="shared" si="8"/>
        <v>3525943.94</v>
      </c>
    </row>
    <row r="49" spans="1:14" hidden="1" x14ac:dyDescent="0.25">
      <c r="A49" s="33" t="s">
        <v>54</v>
      </c>
      <c r="B49" s="21">
        <v>0</v>
      </c>
      <c r="C49" s="21">
        <v>15331461.459999999</v>
      </c>
      <c r="D49" s="21">
        <v>2283706.4900000002</v>
      </c>
      <c r="E49" s="21">
        <v>8457967.1999999993</v>
      </c>
      <c r="F49" s="21">
        <v>8813066.0599999987</v>
      </c>
      <c r="G49" s="21">
        <v>15011896.08</v>
      </c>
      <c r="H49" s="21">
        <v>2206228.15</v>
      </c>
      <c r="I49" s="21">
        <v>2206228.1500000004</v>
      </c>
      <c r="J49" s="21">
        <v>2206228.14</v>
      </c>
      <c r="K49" s="21">
        <v>9967890.540000001</v>
      </c>
      <c r="L49" s="21">
        <f>[1]Ejecución!CN107</f>
        <v>0</v>
      </c>
      <c r="M49" s="21">
        <f>[1]Ejecución!CW107</f>
        <v>0</v>
      </c>
      <c r="N49" s="20">
        <f t="shared" si="8"/>
        <v>66484672.269999988</v>
      </c>
    </row>
    <row r="50" spans="1:14" hidden="1" x14ac:dyDescent="0.25">
      <c r="A50" s="33" t="s">
        <v>55</v>
      </c>
      <c r="B50" s="21">
        <v>169801.17</v>
      </c>
      <c r="C50" s="21">
        <v>169801.17</v>
      </c>
      <c r="D50" s="21">
        <v>0</v>
      </c>
      <c r="E50" s="21">
        <v>249984.98</v>
      </c>
      <c r="F50" s="21">
        <v>120258.27</v>
      </c>
      <c r="G50" s="21">
        <v>126564.42</v>
      </c>
      <c r="H50" s="21">
        <v>123966.81</v>
      </c>
      <c r="I50" s="21">
        <v>122039.05</v>
      </c>
      <c r="J50" s="21">
        <v>120041.99</v>
      </c>
      <c r="K50" s="21">
        <v>118595.64</v>
      </c>
      <c r="L50" s="21">
        <f>[1]Ejecución!CN110</f>
        <v>0</v>
      </c>
      <c r="M50" s="21">
        <f>[1]Ejecución!CW110</f>
        <v>0</v>
      </c>
      <c r="N50" s="20">
        <f t="shared" si="8"/>
        <v>1321053.5</v>
      </c>
    </row>
    <row r="51" spans="1:14" hidden="1" x14ac:dyDescent="0.25">
      <c r="A51" s="33" t="s">
        <v>56</v>
      </c>
      <c r="B51" s="21">
        <v>0</v>
      </c>
      <c r="C51" s="21">
        <v>0</v>
      </c>
      <c r="D51" s="21">
        <v>0</v>
      </c>
      <c r="E51" s="21">
        <v>538830.17000000004</v>
      </c>
      <c r="F51" s="21">
        <v>0</v>
      </c>
      <c r="G51" s="21">
        <v>0</v>
      </c>
      <c r="H51" s="21">
        <v>169681.35</v>
      </c>
      <c r="I51" s="21">
        <v>169681.35</v>
      </c>
      <c r="J51" s="21">
        <v>169681.35</v>
      </c>
      <c r="K51" s="21">
        <v>0</v>
      </c>
      <c r="L51" s="21">
        <f>[1]Ejecución!CN111</f>
        <v>0</v>
      </c>
      <c r="M51" s="21">
        <f>[1]Ejecución!CW111</f>
        <v>0</v>
      </c>
      <c r="N51" s="20">
        <f t="shared" si="8"/>
        <v>1047874.22</v>
      </c>
    </row>
    <row r="52" spans="1:14" ht="25.5" x14ac:dyDescent="0.25">
      <c r="A52" s="17" t="s">
        <v>57</v>
      </c>
      <c r="B52" s="19">
        <v>823310.06</v>
      </c>
      <c r="C52" s="19">
        <v>331848.61</v>
      </c>
      <c r="D52" s="19">
        <v>1173957.25</v>
      </c>
      <c r="E52" s="19">
        <v>1691673.8199999998</v>
      </c>
      <c r="F52" s="19">
        <v>1329515.3</v>
      </c>
      <c r="G52" s="19">
        <v>511799.16000000003</v>
      </c>
      <c r="H52" s="19">
        <v>949260.69</v>
      </c>
      <c r="I52" s="19">
        <v>2676805.09</v>
      </c>
      <c r="J52" s="19">
        <v>169128.95999999999</v>
      </c>
      <c r="K52" s="19">
        <v>697276.49</v>
      </c>
      <c r="L52" s="19">
        <f>[1]Ejecución!CN112</f>
        <v>0</v>
      </c>
      <c r="M52" s="19">
        <f>[1]Ejecución!CW112</f>
        <v>0</v>
      </c>
      <c r="N52" s="18">
        <f t="shared" si="8"/>
        <v>10354575.430000002</v>
      </c>
    </row>
    <row r="53" spans="1:14" ht="25.5" x14ac:dyDescent="0.25">
      <c r="A53" s="17" t="s">
        <v>58</v>
      </c>
      <c r="B53" s="19">
        <v>5083935.29</v>
      </c>
      <c r="C53" s="19">
        <v>1014456.2799999999</v>
      </c>
      <c r="D53" s="19">
        <v>1518469.1999999997</v>
      </c>
      <c r="E53" s="19">
        <v>1629798.79</v>
      </c>
      <c r="F53" s="19">
        <v>2100987.52</v>
      </c>
      <c r="G53" s="19">
        <v>3058910.0300000003</v>
      </c>
      <c r="H53" s="19">
        <v>11210394.93</v>
      </c>
      <c r="I53" s="19">
        <v>2328299.0300000003</v>
      </c>
      <c r="J53" s="19">
        <v>4840984.66</v>
      </c>
      <c r="K53" s="19">
        <v>11469234.389999999</v>
      </c>
      <c r="L53" s="19">
        <f>[1]Ejecución!CN127</f>
        <v>0</v>
      </c>
      <c r="M53" s="19">
        <f>[1]Ejecución!CW127</f>
        <v>0</v>
      </c>
      <c r="N53" s="18">
        <f t="shared" si="8"/>
        <v>44255470.119999997</v>
      </c>
    </row>
    <row r="54" spans="1:14" x14ac:dyDescent="0.25">
      <c r="A54" s="17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8">
        <f t="shared" si="8"/>
        <v>0</v>
      </c>
    </row>
    <row r="55" spans="1:14" x14ac:dyDescent="0.25">
      <c r="A55" s="13" t="s">
        <v>60</v>
      </c>
      <c r="B55" s="14">
        <v>757948.82000000007</v>
      </c>
      <c r="C55" s="14">
        <v>1507713.86</v>
      </c>
      <c r="D55" s="14">
        <v>1523284.5899999999</v>
      </c>
      <c r="E55" s="14">
        <v>1863514.0899999999</v>
      </c>
      <c r="F55" s="14">
        <v>2192970.87</v>
      </c>
      <c r="G55" s="14">
        <v>1856149.3</v>
      </c>
      <c r="H55" s="14">
        <v>1996991.5599999998</v>
      </c>
      <c r="I55" s="14">
        <v>5023316.4499999993</v>
      </c>
      <c r="J55" s="14">
        <v>1555472.21</v>
      </c>
      <c r="K55" s="14">
        <v>4209061.9700000007</v>
      </c>
      <c r="L55" s="14">
        <f t="shared" ref="L55:M55" si="10">SUM(L56:L64)</f>
        <v>0</v>
      </c>
      <c r="M55" s="14">
        <f t="shared" si="10"/>
        <v>0</v>
      </c>
      <c r="N55" s="15">
        <f>SUM(B55:M55)</f>
        <v>22486423.719999999</v>
      </c>
    </row>
    <row r="56" spans="1:14" x14ac:dyDescent="0.25">
      <c r="A56" s="17" t="s">
        <v>61</v>
      </c>
      <c r="B56" s="21">
        <v>0</v>
      </c>
      <c r="C56" s="19">
        <v>76093.77</v>
      </c>
      <c r="D56" s="21">
        <v>360151.73</v>
      </c>
      <c r="E56" s="21">
        <v>157621.13</v>
      </c>
      <c r="F56" s="21">
        <v>574207.31000000006</v>
      </c>
      <c r="G56" s="21">
        <v>374597.57999999996</v>
      </c>
      <c r="H56" s="21">
        <v>258387.65</v>
      </c>
      <c r="I56" s="21">
        <v>756488.43</v>
      </c>
      <c r="J56" s="21">
        <v>232527.66</v>
      </c>
      <c r="K56" s="21">
        <v>230806.07</v>
      </c>
      <c r="L56" s="21">
        <f>[1]Ejecución!CN149</f>
        <v>0</v>
      </c>
      <c r="M56" s="21">
        <f>[1]Ejecución!CW149</f>
        <v>0</v>
      </c>
      <c r="N56" s="20">
        <f t="shared" si="8"/>
        <v>3020881.33</v>
      </c>
    </row>
    <row r="57" spans="1:14" x14ac:dyDescent="0.25">
      <c r="A57" s="17" t="s">
        <v>62</v>
      </c>
      <c r="B57" s="21">
        <v>0</v>
      </c>
      <c r="C57" s="19">
        <v>835.26</v>
      </c>
      <c r="D57" s="21">
        <v>0</v>
      </c>
      <c r="E57" s="21">
        <v>27242.240000000002</v>
      </c>
      <c r="F57" s="21">
        <v>11398.8</v>
      </c>
      <c r="G57" s="21">
        <v>81694.350000000006</v>
      </c>
      <c r="H57" s="21">
        <v>48409.5</v>
      </c>
      <c r="I57" s="21">
        <v>19842.349999999999</v>
      </c>
      <c r="J57" s="21">
        <v>0</v>
      </c>
      <c r="K57" s="21">
        <v>189466.04</v>
      </c>
      <c r="L57" s="21">
        <f>[1]Ejecución!CN153</f>
        <v>0</v>
      </c>
      <c r="M57" s="21">
        <f>[1]Ejecución!CW153</f>
        <v>0</v>
      </c>
      <c r="N57" s="20">
        <f t="shared" si="8"/>
        <v>378888.54000000004</v>
      </c>
    </row>
    <row r="58" spans="1:14" x14ac:dyDescent="0.25">
      <c r="A58" s="17" t="s">
        <v>63</v>
      </c>
      <c r="B58" s="21">
        <v>24150</v>
      </c>
      <c r="C58" s="19">
        <v>450535.49</v>
      </c>
      <c r="D58" s="21">
        <v>97251.51</v>
      </c>
      <c r="E58" s="21">
        <v>32603.4</v>
      </c>
      <c r="F58" s="21">
        <v>128444.44</v>
      </c>
      <c r="G58" s="21">
        <v>0</v>
      </c>
      <c r="H58" s="21">
        <v>237442.5</v>
      </c>
      <c r="I58" s="21">
        <v>291784.41000000003</v>
      </c>
      <c r="J58" s="21">
        <v>38550</v>
      </c>
      <c r="K58" s="21">
        <v>0</v>
      </c>
      <c r="L58" s="21">
        <f>[1]Ejecución!CN157</f>
        <v>0</v>
      </c>
      <c r="M58" s="21">
        <f>[1]Ejecución!CW157</f>
        <v>0</v>
      </c>
      <c r="N58" s="20">
        <f t="shared" si="8"/>
        <v>1300761.75</v>
      </c>
    </row>
    <row r="59" spans="1:14" x14ac:dyDescent="0.25">
      <c r="A59" s="17" t="s">
        <v>64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9399.9599999999991</v>
      </c>
      <c r="I59" s="19">
        <v>0</v>
      </c>
      <c r="J59" s="19">
        <v>0</v>
      </c>
      <c r="K59" s="19">
        <v>1198</v>
      </c>
      <c r="L59" s="19">
        <f>[1]Ejecución!CN162</f>
        <v>0</v>
      </c>
      <c r="M59" s="19">
        <f>[1]Ejecución!CW162</f>
        <v>0</v>
      </c>
      <c r="N59" s="18">
        <f t="shared" si="8"/>
        <v>10597.96</v>
      </c>
    </row>
    <row r="60" spans="1:14" x14ac:dyDescent="0.25">
      <c r="A60" s="17" t="s">
        <v>65</v>
      </c>
      <c r="B60" s="21">
        <v>0</v>
      </c>
      <c r="C60" s="19">
        <v>33563.43</v>
      </c>
      <c r="D60" s="21">
        <v>6914.51</v>
      </c>
      <c r="E60" s="21">
        <v>194</v>
      </c>
      <c r="F60" s="21">
        <v>16470.310000000001</v>
      </c>
      <c r="G60" s="21">
        <v>0</v>
      </c>
      <c r="H60" s="21">
        <v>442680.72</v>
      </c>
      <c r="I60" s="21">
        <v>45265.3</v>
      </c>
      <c r="J60" s="21">
        <v>21426</v>
      </c>
      <c r="K60" s="21">
        <v>206734</v>
      </c>
      <c r="L60" s="21">
        <f>[1]Ejecución!CN163</f>
        <v>0</v>
      </c>
      <c r="M60" s="21">
        <f>[1]Ejecución!CW163</f>
        <v>0</v>
      </c>
      <c r="N60" s="20">
        <f>SUM(B60:M60)</f>
        <v>773248.27</v>
      </c>
    </row>
    <row r="61" spans="1:14" ht="25.5" x14ac:dyDescent="0.25">
      <c r="A61" s="17" t="s">
        <v>66</v>
      </c>
      <c r="B61" s="21">
        <v>0</v>
      </c>
      <c r="C61" s="19">
        <v>10759.13</v>
      </c>
      <c r="D61" s="21">
        <v>5600.18</v>
      </c>
      <c r="E61" s="21">
        <v>41999.56</v>
      </c>
      <c r="F61" s="21">
        <v>29402</v>
      </c>
      <c r="G61" s="21">
        <v>184540</v>
      </c>
      <c r="H61" s="21">
        <v>183</v>
      </c>
      <c r="I61" s="21">
        <v>36448.42</v>
      </c>
      <c r="J61" s="21">
        <v>2680.01</v>
      </c>
      <c r="K61" s="21">
        <v>24190</v>
      </c>
      <c r="L61" s="21">
        <f>[1]Ejecución!CN168</f>
        <v>0</v>
      </c>
      <c r="M61" s="21">
        <f>[1]Ejecución!CW168</f>
        <v>0</v>
      </c>
      <c r="N61" s="20">
        <f t="shared" si="8"/>
        <v>335802.3</v>
      </c>
    </row>
    <row r="62" spans="1:14" ht="25.5" x14ac:dyDescent="0.25">
      <c r="A62" s="17" t="s">
        <v>67</v>
      </c>
      <c r="B62" s="21">
        <v>683592.02</v>
      </c>
      <c r="C62" s="19">
        <v>820828.64</v>
      </c>
      <c r="D62" s="21">
        <v>764095.56</v>
      </c>
      <c r="E62" s="21">
        <v>860279.66</v>
      </c>
      <c r="F62" s="21">
        <v>1008818.4400000001</v>
      </c>
      <c r="G62" s="21">
        <v>810037.42</v>
      </c>
      <c r="H62" s="21">
        <v>946328.08</v>
      </c>
      <c r="I62" s="21">
        <v>1233845.95</v>
      </c>
      <c r="J62" s="21">
        <v>1015320.52</v>
      </c>
      <c r="K62" s="21">
        <v>1086074.01</v>
      </c>
      <c r="L62" s="21">
        <f>[1]Ejecución!CN180</f>
        <v>0</v>
      </c>
      <c r="M62" s="21">
        <f>[1]Ejecución!CW180</f>
        <v>0</v>
      </c>
      <c r="N62" s="20">
        <f t="shared" si="8"/>
        <v>9229220.3000000007</v>
      </c>
    </row>
    <row r="63" spans="1:14" ht="25.5" x14ac:dyDescent="0.25">
      <c r="A63" s="17" t="s">
        <v>68</v>
      </c>
      <c r="B63" s="21">
        <v>0</v>
      </c>
      <c r="C63" s="19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0">
        <f t="shared" si="8"/>
        <v>0</v>
      </c>
    </row>
    <row r="64" spans="1:14" x14ac:dyDescent="0.25">
      <c r="A64" s="17" t="s">
        <v>69</v>
      </c>
      <c r="B64" s="21">
        <v>50206.8</v>
      </c>
      <c r="C64" s="19">
        <v>115098.14</v>
      </c>
      <c r="D64" s="19">
        <v>289271.09999999998</v>
      </c>
      <c r="E64" s="19">
        <v>743574.1</v>
      </c>
      <c r="F64" s="19">
        <v>424229.57</v>
      </c>
      <c r="G64" s="19">
        <v>405279.95</v>
      </c>
      <c r="H64" s="19">
        <v>54160.15</v>
      </c>
      <c r="I64" s="19">
        <v>2639641.59</v>
      </c>
      <c r="J64" s="19">
        <v>244968.02000000002</v>
      </c>
      <c r="K64" s="19">
        <v>2470593.85</v>
      </c>
      <c r="L64" s="19">
        <f>[1]Ejecución!CN191</f>
        <v>0</v>
      </c>
      <c r="M64" s="19">
        <f>[1]Ejecución!CW191</f>
        <v>0</v>
      </c>
      <c r="N64" s="20">
        <f t="shared" si="8"/>
        <v>7437023.2699999996</v>
      </c>
    </row>
    <row r="65" spans="1:14" x14ac:dyDescent="0.25">
      <c r="A65" s="13" t="s">
        <v>70</v>
      </c>
      <c r="B65" s="14">
        <v>462899.3</v>
      </c>
      <c r="C65" s="14">
        <v>437501.61</v>
      </c>
      <c r="D65" s="14">
        <v>478751.61</v>
      </c>
      <c r="E65" s="14">
        <v>525501.61</v>
      </c>
      <c r="F65" s="14">
        <v>684809.61</v>
      </c>
      <c r="G65" s="14">
        <v>437501.5</v>
      </c>
      <c r="H65" s="14">
        <v>480281.61</v>
      </c>
      <c r="I65" s="14">
        <v>1066907.06</v>
      </c>
      <c r="J65" s="14">
        <v>1412501.62</v>
      </c>
      <c r="K65" s="14">
        <v>521283.52999999997</v>
      </c>
      <c r="L65" s="14">
        <f>SUM(L66:L67)</f>
        <v>0</v>
      </c>
      <c r="M65" s="14">
        <f>SUM(M66:M67)</f>
        <v>0</v>
      </c>
      <c r="N65" s="15">
        <f>SUM(B65:M65)</f>
        <v>6507939.0600000005</v>
      </c>
    </row>
    <row r="66" spans="1:14" x14ac:dyDescent="0.25">
      <c r="A66" s="17" t="s">
        <v>71</v>
      </c>
      <c r="B66" s="21">
        <v>0</v>
      </c>
      <c r="C66" s="19">
        <v>0</v>
      </c>
      <c r="D66" s="21">
        <v>0</v>
      </c>
      <c r="E66" s="21">
        <v>88000</v>
      </c>
      <c r="F66" s="21">
        <v>217500</v>
      </c>
      <c r="G66" s="21">
        <v>0</v>
      </c>
      <c r="H66" s="21">
        <v>0</v>
      </c>
      <c r="I66" s="21">
        <v>629405.44999999995</v>
      </c>
      <c r="J66" s="21">
        <v>100000.01</v>
      </c>
      <c r="K66" s="21">
        <v>83781.919999999998</v>
      </c>
      <c r="L66" s="21">
        <f>[1]Ejecución!CN203</f>
        <v>0</v>
      </c>
      <c r="M66" s="21">
        <f>[1]Ejecución!CW203</f>
        <v>0</v>
      </c>
      <c r="N66" s="20">
        <f t="shared" si="8"/>
        <v>1118687.3799999999</v>
      </c>
    </row>
    <row r="67" spans="1:14" x14ac:dyDescent="0.25">
      <c r="A67" s="17" t="s">
        <v>72</v>
      </c>
      <c r="B67" s="21">
        <v>462899.3</v>
      </c>
      <c r="C67" s="19">
        <v>437501.61</v>
      </c>
      <c r="D67" s="21">
        <v>478751.61</v>
      </c>
      <c r="E67" s="21">
        <v>437501.61</v>
      </c>
      <c r="F67" s="21">
        <v>467309.61</v>
      </c>
      <c r="G67" s="21">
        <v>437501.5</v>
      </c>
      <c r="H67" s="21">
        <v>480281.61</v>
      </c>
      <c r="I67" s="21">
        <v>437501.61</v>
      </c>
      <c r="J67" s="21">
        <v>1312501.6100000001</v>
      </c>
      <c r="K67" s="21">
        <v>437501.61</v>
      </c>
      <c r="L67" s="21">
        <f>[1]Ejecución!CN215</f>
        <v>0</v>
      </c>
      <c r="M67" s="21">
        <f>[1]Ejecución!CW215</f>
        <v>0</v>
      </c>
      <c r="N67" s="20">
        <f t="shared" si="8"/>
        <v>5389251.6799999997</v>
      </c>
    </row>
    <row r="68" spans="1:14" s="35" customFormat="1" x14ac:dyDescent="0.25">
      <c r="A68" s="13" t="s">
        <v>73</v>
      </c>
      <c r="B68" s="14">
        <v>563138.22</v>
      </c>
      <c r="C68" s="14">
        <v>11443516.710000001</v>
      </c>
      <c r="D68" s="14">
        <v>819978.41</v>
      </c>
      <c r="E68" s="14">
        <v>971639.34000000008</v>
      </c>
      <c r="F68" s="14">
        <v>1023535.1000000001</v>
      </c>
      <c r="G68" s="14">
        <v>0</v>
      </c>
      <c r="H68" s="14">
        <v>326154.67</v>
      </c>
      <c r="I68" s="14">
        <v>464057.75</v>
      </c>
      <c r="J68" s="14">
        <v>802475.32000000007</v>
      </c>
      <c r="K68" s="14">
        <v>847550.19000000006</v>
      </c>
      <c r="L68" s="14">
        <f t="shared" ref="L68:M68" si="11">SUM(L70)</f>
        <v>0</v>
      </c>
      <c r="M68" s="14">
        <f t="shared" si="11"/>
        <v>0</v>
      </c>
      <c r="N68" s="15">
        <f>SUM(B68:M68)</f>
        <v>17262045.710000001</v>
      </c>
    </row>
    <row r="69" spans="1:14" x14ac:dyDescent="0.25">
      <c r="A69" s="17" t="s">
        <v>74</v>
      </c>
      <c r="B69" s="21">
        <v>0</v>
      </c>
      <c r="C69" s="19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0">
        <f t="shared" si="8"/>
        <v>0</v>
      </c>
    </row>
    <row r="70" spans="1:14" ht="25.5" x14ac:dyDescent="0.25">
      <c r="A70" s="17" t="s">
        <v>75</v>
      </c>
      <c r="B70" s="21">
        <v>563138.22</v>
      </c>
      <c r="C70" s="19">
        <v>11443516.710000001</v>
      </c>
      <c r="D70" s="21">
        <v>819978.41</v>
      </c>
      <c r="E70" s="21">
        <v>971639.34000000008</v>
      </c>
      <c r="F70" s="21">
        <v>1023535.1000000001</v>
      </c>
      <c r="G70" s="21">
        <v>0</v>
      </c>
      <c r="H70" s="21">
        <v>326154.67</v>
      </c>
      <c r="I70" s="21">
        <v>464057.75</v>
      </c>
      <c r="J70" s="21">
        <v>802475.32000000007</v>
      </c>
      <c r="K70" s="21">
        <v>847550.19000000006</v>
      </c>
      <c r="L70" s="21">
        <f>[1]Ejecución!CN259</f>
        <v>0</v>
      </c>
      <c r="M70" s="21">
        <f>[1]Ejecución!CW259</f>
        <v>0</v>
      </c>
      <c r="N70" s="20">
        <f t="shared" si="8"/>
        <v>17262045.710000001</v>
      </c>
    </row>
    <row r="71" spans="1:14" s="35" customFormat="1" x14ac:dyDescent="0.25">
      <c r="A71" s="13" t="s">
        <v>76</v>
      </c>
      <c r="B71" s="14">
        <v>498964.8</v>
      </c>
      <c r="C71" s="14">
        <v>1258683.6200000001</v>
      </c>
      <c r="D71" s="14">
        <v>279465.3</v>
      </c>
      <c r="E71" s="14">
        <v>327668.01</v>
      </c>
      <c r="F71" s="14">
        <v>471150.4</v>
      </c>
      <c r="G71" s="14">
        <v>68310</v>
      </c>
      <c r="H71" s="14">
        <v>1465540.03</v>
      </c>
      <c r="I71" s="14">
        <v>706303.57</v>
      </c>
      <c r="J71" s="14">
        <v>19530722.219999999</v>
      </c>
      <c r="K71" s="14">
        <v>14129355.199999999</v>
      </c>
      <c r="L71" s="14">
        <f t="shared" ref="L71:M71" si="12">SUM(L72:L79)</f>
        <v>0</v>
      </c>
      <c r="M71" s="14">
        <f t="shared" si="12"/>
        <v>0</v>
      </c>
      <c r="N71" s="15">
        <f>SUM(B71:M71)</f>
        <v>38736163.149999999</v>
      </c>
    </row>
    <row r="72" spans="1:14" x14ac:dyDescent="0.25">
      <c r="A72" s="17" t="s">
        <v>77</v>
      </c>
      <c r="B72" s="21">
        <v>7955.91</v>
      </c>
      <c r="C72" s="19">
        <v>153294.39999999999</v>
      </c>
      <c r="D72" s="19">
        <v>279465.3</v>
      </c>
      <c r="E72" s="21">
        <v>250868</v>
      </c>
      <c r="F72" s="21">
        <v>471150.4</v>
      </c>
      <c r="G72" s="21">
        <v>0</v>
      </c>
      <c r="H72" s="21">
        <v>996340.03</v>
      </c>
      <c r="I72" s="21">
        <v>204455.3</v>
      </c>
      <c r="J72" s="21">
        <v>0</v>
      </c>
      <c r="K72" s="21">
        <v>2560753.2000000002</v>
      </c>
      <c r="L72" s="21">
        <f>[1]Ejecución!CN230</f>
        <v>0</v>
      </c>
      <c r="M72" s="21">
        <f>[1]Ejecución!CW230</f>
        <v>0</v>
      </c>
      <c r="N72" s="20">
        <f t="shared" si="8"/>
        <v>4924282.54</v>
      </c>
    </row>
    <row r="73" spans="1:14" ht="24.75" customHeight="1" x14ac:dyDescent="0.25">
      <c r="A73" s="17" t="s">
        <v>78</v>
      </c>
      <c r="B73" s="21">
        <v>18873.23</v>
      </c>
      <c r="C73" s="19">
        <v>136290</v>
      </c>
      <c r="D73" s="19">
        <v>0</v>
      </c>
      <c r="E73" s="21">
        <v>0</v>
      </c>
      <c r="F73" s="21">
        <v>0</v>
      </c>
      <c r="G73" s="21">
        <v>0</v>
      </c>
      <c r="H73" s="21">
        <v>0</v>
      </c>
      <c r="I73" s="21">
        <v>310340</v>
      </c>
      <c r="J73" s="21">
        <v>0</v>
      </c>
      <c r="K73" s="21">
        <v>612892</v>
      </c>
      <c r="L73" s="21">
        <v>0</v>
      </c>
      <c r="M73" s="21">
        <v>0</v>
      </c>
      <c r="N73" s="20">
        <f t="shared" si="8"/>
        <v>1078395.23</v>
      </c>
    </row>
    <row r="74" spans="1:14" ht="25.5" x14ac:dyDescent="0.25">
      <c r="A74" s="17" t="s">
        <v>79</v>
      </c>
      <c r="B74" s="21">
        <v>0</v>
      </c>
      <c r="C74" s="19">
        <v>0</v>
      </c>
      <c r="D74" s="19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0">
        <f t="shared" si="8"/>
        <v>0</v>
      </c>
    </row>
    <row r="75" spans="1:14" ht="25.5" x14ac:dyDescent="0.25">
      <c r="A75" s="17" t="s">
        <v>80</v>
      </c>
      <c r="B75" s="21">
        <v>0</v>
      </c>
      <c r="C75" s="19">
        <v>0</v>
      </c>
      <c r="D75" s="19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12647000</v>
      </c>
      <c r="K75" s="21">
        <v>0</v>
      </c>
      <c r="L75" s="21">
        <v>0</v>
      </c>
      <c r="M75" s="21">
        <v>0</v>
      </c>
      <c r="N75" s="20">
        <f t="shared" si="8"/>
        <v>12647000</v>
      </c>
    </row>
    <row r="76" spans="1:14" x14ac:dyDescent="0.25">
      <c r="A76" s="17" t="s">
        <v>81</v>
      </c>
      <c r="B76" s="21">
        <v>0</v>
      </c>
      <c r="C76" s="19">
        <v>47356.480000000003</v>
      </c>
      <c r="D76" s="19">
        <v>0</v>
      </c>
      <c r="E76" s="21">
        <v>76800.009999999995</v>
      </c>
      <c r="F76" s="21">
        <v>0</v>
      </c>
      <c r="G76" s="21">
        <v>0</v>
      </c>
      <c r="H76" s="21">
        <v>469200</v>
      </c>
      <c r="I76" s="21">
        <v>101828.26999999999</v>
      </c>
      <c r="J76" s="21">
        <v>0</v>
      </c>
      <c r="K76" s="21">
        <v>10955710</v>
      </c>
      <c r="L76" s="21">
        <f>[1]Ejecución!CN245</f>
        <v>0</v>
      </c>
      <c r="M76" s="21">
        <f>[1]Ejecución!CW245</f>
        <v>0</v>
      </c>
      <c r="N76" s="20">
        <f t="shared" si="8"/>
        <v>11650894.76</v>
      </c>
    </row>
    <row r="77" spans="1:14" x14ac:dyDescent="0.25">
      <c r="A77" s="17" t="s">
        <v>82</v>
      </c>
      <c r="B77" s="21">
        <v>0</v>
      </c>
      <c r="C77" s="19">
        <v>0</v>
      </c>
      <c r="D77" s="19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0">
        <f t="shared" si="8"/>
        <v>0</v>
      </c>
    </row>
    <row r="78" spans="1:14" x14ac:dyDescent="0.25">
      <c r="A78" s="17" t="s">
        <v>83</v>
      </c>
      <c r="B78" s="21">
        <v>0</v>
      </c>
      <c r="C78" s="19">
        <v>0</v>
      </c>
      <c r="D78" s="19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0">
        <f t="shared" si="8"/>
        <v>0</v>
      </c>
    </row>
    <row r="79" spans="1:14" x14ac:dyDescent="0.25">
      <c r="A79" s="17" t="s">
        <v>84</v>
      </c>
      <c r="B79" s="21">
        <v>472135.66</v>
      </c>
      <c r="C79" s="19">
        <v>921742.74</v>
      </c>
      <c r="D79" s="19">
        <v>0</v>
      </c>
      <c r="E79" s="21">
        <v>0</v>
      </c>
      <c r="F79" s="21">
        <v>0</v>
      </c>
      <c r="G79" s="21">
        <v>68310</v>
      </c>
      <c r="H79" s="21">
        <v>0</v>
      </c>
      <c r="I79" s="21">
        <v>89680</v>
      </c>
      <c r="J79" s="21">
        <v>6883722.2199999997</v>
      </c>
      <c r="K79" s="21">
        <v>0</v>
      </c>
      <c r="L79" s="21">
        <f>[1]Ejecución!CN254</f>
        <v>0</v>
      </c>
      <c r="M79" s="21">
        <f>[1]Ejecución!CW254</f>
        <v>0</v>
      </c>
      <c r="N79" s="20">
        <f t="shared" si="8"/>
        <v>8435590.6199999992</v>
      </c>
    </row>
    <row r="80" spans="1:14" x14ac:dyDescent="0.25">
      <c r="A80" s="37"/>
      <c r="B80" s="11"/>
      <c r="C80" s="9"/>
      <c r="D80" s="10"/>
      <c r="E80" s="10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95" customHeight="1" x14ac:dyDescent="0.25">
      <c r="A81" s="24" t="s">
        <v>85</v>
      </c>
      <c r="B81" s="25">
        <v>137301251.41</v>
      </c>
      <c r="C81" s="25">
        <v>144958770.06</v>
      </c>
      <c r="D81" s="25">
        <v>112670225.10000001</v>
      </c>
      <c r="E81" s="25">
        <v>110832495.3</v>
      </c>
      <c r="F81" s="25">
        <v>118215466.65999998</v>
      </c>
      <c r="G81" s="25">
        <v>147000486.31999999</v>
      </c>
      <c r="H81" s="25">
        <v>117004363.81999999</v>
      </c>
      <c r="I81" s="25">
        <v>109757944.07999998</v>
      </c>
      <c r="J81" s="25">
        <v>128720426.34999999</v>
      </c>
      <c r="K81" s="25">
        <v>131871655.44</v>
      </c>
      <c r="L81" s="25">
        <f>L71+L68+L65+L55+L39+L27</f>
        <v>0</v>
      </c>
      <c r="M81" s="25">
        <f>M71+M68+M65+M55+M39+M27</f>
        <v>0</v>
      </c>
      <c r="N81" s="25">
        <f>N71+N68+N65+N55+N39+N27</f>
        <v>1258333084.54</v>
      </c>
    </row>
    <row r="82" spans="1:14" ht="15.95" customHeight="1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.95" customHeight="1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ht="17.25" customHeight="1" x14ac:dyDescent="0.25">
      <c r="A84" s="7" t="s">
        <v>22</v>
      </c>
      <c r="B84" s="22"/>
      <c r="C84" s="9"/>
      <c r="D84" s="10"/>
      <c r="E84" s="10"/>
      <c r="F84" s="11"/>
      <c r="G84" s="11"/>
      <c r="H84" s="11"/>
      <c r="I84" s="11"/>
      <c r="J84" s="11"/>
      <c r="K84" s="11"/>
      <c r="L84" s="11"/>
      <c r="M84" s="11"/>
      <c r="N84" s="23"/>
    </row>
    <row r="85" spans="1:14" ht="18" customHeight="1" x14ac:dyDescent="0.25">
      <c r="A85" s="13" t="s">
        <v>86</v>
      </c>
      <c r="B85" s="36">
        <v>12646116.26000005</v>
      </c>
      <c r="C85" s="36">
        <v>0</v>
      </c>
      <c r="D85" s="36">
        <v>40670100.469999939</v>
      </c>
      <c r="E85" s="36">
        <v>141542565.66999996</v>
      </c>
      <c r="F85" s="36">
        <v>0</v>
      </c>
      <c r="G85" s="36">
        <v>33939321.719999909</v>
      </c>
      <c r="H85" s="36">
        <v>111192181.51999998</v>
      </c>
      <c r="I85" s="36">
        <v>0</v>
      </c>
      <c r="J85" s="36">
        <v>0</v>
      </c>
      <c r="K85" s="36">
        <v>643668046.01999998</v>
      </c>
      <c r="L85" s="36">
        <f t="shared" ref="L85" si="13">SUM(L86:L87)</f>
        <v>0</v>
      </c>
      <c r="M85" s="36">
        <f t="shared" ref="M85" si="14">SUM(M86:M87)</f>
        <v>0</v>
      </c>
      <c r="N85" s="15">
        <f t="shared" ref="N85:N91" si="15">SUM(B85:M85)</f>
        <v>983658331.65999985</v>
      </c>
    </row>
    <row r="86" spans="1:14" s="43" customFormat="1" ht="16.5" customHeight="1" x14ac:dyDescent="0.25">
      <c r="A86" s="44" t="s">
        <v>87</v>
      </c>
      <c r="B86" s="42">
        <v>12646116.26000005</v>
      </c>
      <c r="C86" s="42">
        <v>0</v>
      </c>
      <c r="D86" s="42">
        <v>40670100.469999939</v>
      </c>
      <c r="E86" s="42">
        <v>141542565.66999996</v>
      </c>
      <c r="F86" s="18">
        <v>0</v>
      </c>
      <c r="G86" s="18">
        <v>33939321.719999909</v>
      </c>
      <c r="H86" s="42">
        <v>111192181.51999998</v>
      </c>
      <c r="I86" s="42">
        <v>0</v>
      </c>
      <c r="J86" s="42">
        <v>0</v>
      </c>
      <c r="K86" s="42">
        <v>643668046.01999998</v>
      </c>
      <c r="L86" s="42">
        <v>0</v>
      </c>
      <c r="M86" s="42">
        <v>0</v>
      </c>
      <c r="N86" s="42">
        <f>SUM(B86:M86)</f>
        <v>983658331.65999985</v>
      </c>
    </row>
    <row r="87" spans="1:14" s="43" customFormat="1" ht="26.25" customHeight="1" x14ac:dyDescent="0.25">
      <c r="A87" s="44" t="s">
        <v>88</v>
      </c>
      <c r="B87" s="42">
        <v>0</v>
      </c>
      <c r="C87" s="42">
        <v>0</v>
      </c>
      <c r="D87" s="42">
        <v>0</v>
      </c>
      <c r="E87" s="42">
        <v>0</v>
      </c>
      <c r="F87" s="18">
        <v>0</v>
      </c>
      <c r="G87" s="18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f t="shared" si="15"/>
        <v>0</v>
      </c>
    </row>
    <row r="88" spans="1:14" x14ac:dyDescent="0.25">
      <c r="A88" s="13" t="s">
        <v>89</v>
      </c>
      <c r="B88" s="36">
        <v>0</v>
      </c>
      <c r="C88" s="36">
        <v>62073203.419999987</v>
      </c>
      <c r="D88" s="36">
        <v>0</v>
      </c>
      <c r="E88" s="36">
        <v>112534655.91999999</v>
      </c>
      <c r="F88" s="36">
        <v>65319549.890000001</v>
      </c>
      <c r="G88" s="36">
        <v>0</v>
      </c>
      <c r="H88" s="36">
        <v>0</v>
      </c>
      <c r="I88" s="36">
        <v>122571860.68999998</v>
      </c>
      <c r="J88" s="36">
        <v>30539258.109999999</v>
      </c>
      <c r="K88" s="36">
        <v>0</v>
      </c>
      <c r="L88" s="36">
        <f>SUM(L89:L90)</f>
        <v>0</v>
      </c>
      <c r="M88" s="36">
        <f>SUM(M89:M90)</f>
        <v>0</v>
      </c>
      <c r="N88" s="15">
        <f t="shared" si="15"/>
        <v>393038528.02999997</v>
      </c>
    </row>
    <row r="89" spans="1:14" s="43" customFormat="1" x14ac:dyDescent="0.25">
      <c r="A89" s="44" t="s">
        <v>90</v>
      </c>
      <c r="B89" s="42">
        <v>0</v>
      </c>
      <c r="C89" s="42">
        <v>62073203.419999987</v>
      </c>
      <c r="D89" s="42">
        <v>0</v>
      </c>
      <c r="E89" s="42">
        <v>112534655.91999999</v>
      </c>
      <c r="F89" s="42">
        <v>65319549.890000001</v>
      </c>
      <c r="G89" s="18">
        <v>0</v>
      </c>
      <c r="H89" s="42">
        <v>0</v>
      </c>
      <c r="I89" s="42">
        <v>122571860.68999998</v>
      </c>
      <c r="J89" s="42">
        <v>30539258.109999999</v>
      </c>
      <c r="K89" s="42">
        <v>0</v>
      </c>
      <c r="L89" s="42">
        <v>0</v>
      </c>
      <c r="M89" s="42">
        <v>0</v>
      </c>
      <c r="N89" s="42">
        <f t="shared" si="15"/>
        <v>393038528.02999997</v>
      </c>
    </row>
    <row r="90" spans="1:14" s="43" customFormat="1" x14ac:dyDescent="0.25">
      <c r="A90" s="44" t="s">
        <v>91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f t="shared" si="15"/>
        <v>0</v>
      </c>
    </row>
    <row r="91" spans="1:14" x14ac:dyDescent="0.25">
      <c r="A91" s="13" t="s">
        <v>92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f t="shared" ref="L91:M91" si="16">SUM(L92)</f>
        <v>0</v>
      </c>
      <c r="M91" s="36">
        <f t="shared" si="16"/>
        <v>0</v>
      </c>
      <c r="N91" s="15">
        <f t="shared" si="15"/>
        <v>0</v>
      </c>
    </row>
    <row r="92" spans="1:14" x14ac:dyDescent="0.25">
      <c r="A92" s="17" t="s">
        <v>93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f>SUM(B92:M92)</f>
        <v>0</v>
      </c>
    </row>
    <row r="93" spans="1:14" ht="15.95" customHeight="1" x14ac:dyDescent="0.25">
      <c r="A93" s="24" t="s">
        <v>29</v>
      </c>
      <c r="B93" s="25">
        <v>12646116.26000005</v>
      </c>
      <c r="C93" s="25">
        <v>62073203.419999987</v>
      </c>
      <c r="D93" s="25">
        <v>40670100.469999939</v>
      </c>
      <c r="E93" s="25">
        <v>254077221.58999994</v>
      </c>
      <c r="F93" s="25">
        <v>65319549.890000001</v>
      </c>
      <c r="G93" s="25">
        <v>33939321.719999909</v>
      </c>
      <c r="H93" s="25">
        <v>111192181.51999998</v>
      </c>
      <c r="I93" s="25">
        <v>122571860.68999998</v>
      </c>
      <c r="J93" s="25">
        <v>30539258.109999999</v>
      </c>
      <c r="K93" s="25">
        <v>643668046.01999998</v>
      </c>
      <c r="L93" s="25">
        <f t="shared" ref="L93:N93" si="17">L85+L88+L91</f>
        <v>0</v>
      </c>
      <c r="M93" s="25">
        <f t="shared" si="17"/>
        <v>0</v>
      </c>
      <c r="N93" s="25">
        <f t="shared" si="17"/>
        <v>1376696859.6899998</v>
      </c>
    </row>
    <row r="94" spans="1:14" ht="10.5" customHeight="1" x14ac:dyDescent="0.25">
      <c r="A94" s="28"/>
      <c r="B94" s="20"/>
      <c r="C94" s="29"/>
      <c r="F94" s="20"/>
      <c r="G94" s="20"/>
      <c r="H94" s="20"/>
      <c r="I94" s="28"/>
      <c r="J94" s="28"/>
      <c r="K94" s="20"/>
      <c r="L94" s="20"/>
      <c r="M94" s="20"/>
    </row>
    <row r="95" spans="1:14" ht="15.95" customHeight="1" x14ac:dyDescent="0.25">
      <c r="A95" s="30" t="s">
        <v>94</v>
      </c>
      <c r="B95" s="31">
        <f>B93+B81</f>
        <v>149947367.67000005</v>
      </c>
      <c r="C95" s="31">
        <f>C93+C81</f>
        <v>207031973.47999999</v>
      </c>
      <c r="D95" s="31">
        <f t="shared" ref="D95:J95" si="18">D93+D81</f>
        <v>153340325.56999993</v>
      </c>
      <c r="E95" s="31">
        <f t="shared" si="18"/>
        <v>364909716.88999993</v>
      </c>
      <c r="F95" s="31">
        <f t="shared" si="18"/>
        <v>183535016.54999998</v>
      </c>
      <c r="G95" s="31">
        <f t="shared" si="18"/>
        <v>180939808.0399999</v>
      </c>
      <c r="H95" s="31">
        <f>H93+H81</f>
        <v>228196545.33999997</v>
      </c>
      <c r="I95" s="31">
        <f t="shared" si="18"/>
        <v>232329804.76999998</v>
      </c>
      <c r="J95" s="31">
        <f t="shared" si="18"/>
        <v>159259684.45999998</v>
      </c>
      <c r="K95" s="31">
        <f>K93+K81</f>
        <v>775539701.46000004</v>
      </c>
      <c r="L95" s="31">
        <f>L93+L81</f>
        <v>0</v>
      </c>
      <c r="M95" s="31">
        <f>M93+M81</f>
        <v>0</v>
      </c>
      <c r="N95" s="31">
        <f>SUM(B95:M95)</f>
        <v>2635029944.2299995</v>
      </c>
    </row>
    <row r="96" spans="1:14" x14ac:dyDescent="0.25">
      <c r="A96" s="49"/>
      <c r="B96" s="50"/>
      <c r="C96" s="50"/>
      <c r="D96" s="50"/>
      <c r="E96" s="50"/>
      <c r="F96" s="51"/>
      <c r="G96" s="52"/>
      <c r="H96" s="49"/>
      <c r="I96" s="49"/>
      <c r="J96" s="49"/>
      <c r="K96" s="49"/>
      <c r="L96" s="49"/>
      <c r="M96" s="49"/>
      <c r="N96" s="53"/>
    </row>
    <row r="97" spans="1:14" x14ac:dyDescent="0.25">
      <c r="A97" s="49"/>
      <c r="B97" s="50"/>
      <c r="C97" s="50"/>
      <c r="D97" s="50"/>
      <c r="E97" s="50"/>
      <c r="F97" s="51"/>
      <c r="G97" s="52"/>
      <c r="H97" s="52"/>
      <c r="I97" s="52"/>
      <c r="J97" s="52"/>
      <c r="K97" s="54"/>
      <c r="L97" s="52">
        <f>+L95-L24</f>
        <v>0</v>
      </c>
      <c r="M97" s="52">
        <f>+M95-M24</f>
        <v>0</v>
      </c>
      <c r="N97" s="52"/>
    </row>
    <row r="98" spans="1:14" x14ac:dyDescent="0.25">
      <c r="A98" s="49"/>
      <c r="B98" s="50"/>
      <c r="C98" s="50"/>
      <c r="D98" s="50"/>
      <c r="E98" s="50"/>
      <c r="F98" s="51"/>
      <c r="G98" s="52"/>
      <c r="H98" s="49"/>
      <c r="I98" s="49"/>
      <c r="J98" s="49"/>
      <c r="K98" s="49"/>
      <c r="L98" s="49"/>
      <c r="M98" s="49"/>
      <c r="N98" s="53"/>
    </row>
    <row r="99" spans="1:14" x14ac:dyDescent="0.25">
      <c r="A99" s="49" t="s">
        <v>95</v>
      </c>
      <c r="B99" s="55"/>
      <c r="C99" s="50"/>
      <c r="D99" s="50"/>
      <c r="E99" s="50"/>
      <c r="F99" s="51"/>
      <c r="G99" s="52"/>
      <c r="H99" s="49"/>
      <c r="I99" s="49"/>
      <c r="J99" s="49"/>
      <c r="K99" s="49"/>
      <c r="L99" s="49"/>
      <c r="M99" s="49"/>
      <c r="N99" s="53"/>
    </row>
    <row r="100" spans="1:14" x14ac:dyDescent="0.25">
      <c r="A100" s="56" t="s">
        <v>96</v>
      </c>
      <c r="B100" s="51"/>
      <c r="C100" s="50"/>
      <c r="D100" s="50"/>
      <c r="E100" s="50"/>
      <c r="F100" s="51"/>
      <c r="G100" s="52"/>
      <c r="H100" s="49"/>
      <c r="I100" s="49"/>
      <c r="J100" s="49"/>
      <c r="K100" s="63" t="s">
        <v>97</v>
      </c>
      <c r="L100" s="63"/>
      <c r="M100" s="63"/>
      <c r="N100" s="63"/>
    </row>
    <row r="101" spans="1:14" x14ac:dyDescent="0.25">
      <c r="A101" s="49" t="s">
        <v>99</v>
      </c>
      <c r="B101" s="51"/>
      <c r="C101" s="50"/>
      <c r="D101" s="50"/>
      <c r="E101" s="50"/>
      <c r="F101" s="51"/>
      <c r="G101" s="51"/>
      <c r="H101" s="54"/>
      <c r="I101" s="49"/>
      <c r="J101" s="49"/>
      <c r="K101" s="58" t="s">
        <v>98</v>
      </c>
      <c r="L101" s="58"/>
      <c r="M101" s="58"/>
      <c r="N101" s="58"/>
    </row>
    <row r="102" spans="1:14" x14ac:dyDescent="0.25">
      <c r="A102" s="57"/>
      <c r="B102" s="51"/>
      <c r="C102" s="50"/>
      <c r="D102" s="50"/>
      <c r="E102" s="50"/>
      <c r="F102" s="51"/>
      <c r="G102" s="51"/>
      <c r="H102" s="54"/>
      <c r="I102" s="49"/>
      <c r="J102" s="49"/>
      <c r="K102" s="54"/>
      <c r="L102" s="54"/>
      <c r="M102" s="54"/>
      <c r="N102" s="53"/>
    </row>
    <row r="103" spans="1:14" x14ac:dyDescent="0.25">
      <c r="C103" s="20"/>
      <c r="D103" s="20"/>
    </row>
    <row r="104" spans="1:14" x14ac:dyDescent="0.25">
      <c r="C104" s="20"/>
      <c r="D104" s="20"/>
    </row>
    <row r="105" spans="1:14" x14ac:dyDescent="0.2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32"/>
      <c r="L105" s="40"/>
      <c r="M105" s="40"/>
      <c r="N105" s="40"/>
    </row>
  </sheetData>
  <mergeCells count="6">
    <mergeCell ref="K101:N101"/>
    <mergeCell ref="A1:N1"/>
    <mergeCell ref="A2:N2"/>
    <mergeCell ref="A3:N3"/>
    <mergeCell ref="A4:N4"/>
    <mergeCell ref="K100:N100"/>
  </mergeCells>
  <printOptions horizontalCentered="1"/>
  <pageMargins left="0.19685039370078741" right="0.19685039370078741" top="0.19685039370078741" bottom="0.59055118110236227" header="0.31496062992125984" footer="0.19685039370078741"/>
  <pageSetup scale="63" fitToHeight="0" orientation="landscape" r:id="rId1"/>
  <headerFooter>
    <oddFooter>&amp;C&amp;8&amp;P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2021-11-10T13:00:01Z</cp:lastPrinted>
  <dcterms:created xsi:type="dcterms:W3CDTF">2021-11-09T17:28:03Z</dcterms:created>
  <dcterms:modified xsi:type="dcterms:W3CDTF">2021-12-10T15:13:59Z</dcterms:modified>
</cp:coreProperties>
</file>