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cruz\Desktop\Estados\Ejecucion Presupuestaria\Ejecucion persupuestaria\"/>
    </mc:Choice>
  </mc:AlternateContent>
  <bookViews>
    <workbookView xWindow="0" yWindow="0" windowWidth="10605" windowHeight="0" tabRatio="864" firstSheet="1" activeTab="1"/>
  </bookViews>
  <sheets>
    <sheet name="Variacion (2)" sheetId="17" state="hidden" r:id="rId1"/>
    <sheet name="Transparencia" sheetId="6" r:id="rId2"/>
    <sheet name="Cuadros Analisis" sheetId="10" state="hidden" r:id="rId3"/>
  </sheets>
  <definedNames>
    <definedName name="_xlnm.Print_Area" localSheetId="2">'Cuadros Analisis'!$A$1:$E$139</definedName>
    <definedName name="_xlnm.Print_Area" localSheetId="1">Transparencia!$A$1:$N$97</definedName>
    <definedName name="_xlnm.Print_Titles" localSheetId="1">Transparencia!$1:$7</definedName>
    <definedName name="_xlnm.Print_Titles" localSheetId="0">'Variacion (2)'!$4:$4</definedName>
    <definedName name="Z_CF45BF4B_BAA4_4B65_8AD9_88FA7D66BFB6_.wvu.Rows" localSheetId="1" hidden="1">Transparencia!$25:$30,Transparencia!$42:$46</definedName>
    <definedName name="Z_E1A382D3_342A_4D6A_BAAE_4EB63A64AC04_.wvu.Cols" localSheetId="1" hidden="1">Transparencia!$C:$M</definedName>
    <definedName name="Z_E1A382D3_342A_4D6A_BAAE_4EB63A64AC04_.wvu.Rows" localSheetId="1" hidden="1">Transparencia!$25:$30,Transparencia!$42:$46</definedName>
  </definedNames>
  <calcPr calcId="152511"/>
  <customWorkbookViews>
    <customWorkbookView name="Maria E. Peña Almonte - Vista personalizada" guid="{E1A382D3-342A-4D6A-BAAE-4EB63A64AC04}" mergeInterval="0" personalView="1" xWindow="233" yWindow="40" windowWidth="377" windowHeight="688" tabRatio="903" activeSheetId="4"/>
    <customWorkbookView name="Sara Moreta - Vista personalizada" guid="{CF45BF4B-BAA4-4B65-8AD9-88FA7D66BFB6}" mergeInterval="0" personalView="1" maximized="1" xWindow="-8" yWindow="-8" windowWidth="1382" windowHeight="744" tabRatio="903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9" i="6" l="1"/>
  <c r="N84" i="6" l="1"/>
  <c r="N85" i="6"/>
  <c r="B87" i="6" l="1"/>
  <c r="L87" i="6"/>
  <c r="D87" i="6"/>
  <c r="N86" i="6"/>
  <c r="N83" i="6"/>
  <c r="M87" i="6"/>
  <c r="I87" i="6"/>
  <c r="E87" i="6"/>
  <c r="N82" i="6"/>
  <c r="N81" i="6"/>
  <c r="H87" i="6"/>
  <c r="N80" i="6"/>
  <c r="K87" i="6"/>
  <c r="J87" i="6"/>
  <c r="G87" i="6"/>
  <c r="F87" i="6"/>
  <c r="C87" i="6"/>
  <c r="N75" i="6"/>
  <c r="N74" i="6"/>
  <c r="N73" i="6"/>
  <c r="N71" i="6"/>
  <c r="N70" i="6"/>
  <c r="N69" i="6"/>
  <c r="C77" i="6"/>
  <c r="N66" i="6"/>
  <c r="N65" i="6"/>
  <c r="N64" i="6"/>
  <c r="N63" i="6"/>
  <c r="N61" i="6"/>
  <c r="N60" i="6"/>
  <c r="N59" i="6"/>
  <c r="N58" i="6"/>
  <c r="N57" i="6"/>
  <c r="N56" i="6"/>
  <c r="N55" i="6"/>
  <c r="N51" i="6"/>
  <c r="N53" i="6"/>
  <c r="N52" i="6"/>
  <c r="N50" i="6"/>
  <c r="N49" i="6"/>
  <c r="N48" i="6"/>
  <c r="N47" i="6"/>
  <c r="N46" i="6"/>
  <c r="N45" i="6"/>
  <c r="N44" i="6"/>
  <c r="N43" i="6"/>
  <c r="N40" i="6"/>
  <c r="N39" i="6"/>
  <c r="N37" i="6"/>
  <c r="N36" i="6"/>
  <c r="N34" i="6"/>
  <c r="N33" i="6"/>
  <c r="N32" i="6"/>
  <c r="N31" i="6"/>
  <c r="N30" i="6"/>
  <c r="N29" i="6"/>
  <c r="N28" i="6"/>
  <c r="N27" i="6"/>
  <c r="N26" i="6"/>
  <c r="N25" i="6"/>
  <c r="L18" i="6"/>
  <c r="K18" i="6"/>
  <c r="E18" i="6"/>
  <c r="D18" i="6"/>
  <c r="C18" i="6"/>
  <c r="M18" i="6"/>
  <c r="J18" i="6"/>
  <c r="I18" i="6"/>
  <c r="F18" i="6"/>
  <c r="N17" i="6"/>
  <c r="H18" i="6"/>
  <c r="N16" i="6"/>
  <c r="B18" i="6"/>
  <c r="K13" i="6"/>
  <c r="G13" i="6"/>
  <c r="C13" i="6"/>
  <c r="L13" i="6"/>
  <c r="H13" i="6"/>
  <c r="D13" i="6"/>
  <c r="N11" i="6"/>
  <c r="M13" i="6"/>
  <c r="J13" i="6"/>
  <c r="I13" i="6"/>
  <c r="F13" i="6"/>
  <c r="E13" i="6"/>
  <c r="B13" i="6"/>
  <c r="E20" i="6" l="1"/>
  <c r="J20" i="6"/>
  <c r="C20" i="6"/>
  <c r="K20" i="6"/>
  <c r="B20" i="6"/>
  <c r="I77" i="6"/>
  <c r="I89" i="6" s="1"/>
  <c r="N18" i="6"/>
  <c r="N41" i="6"/>
  <c r="G77" i="6"/>
  <c r="F77" i="6"/>
  <c r="F89" i="6" s="1"/>
  <c r="E77" i="6"/>
  <c r="E89" i="6" s="1"/>
  <c r="M20" i="6"/>
  <c r="H20" i="6"/>
  <c r="F20" i="6"/>
  <c r="L20" i="6"/>
  <c r="J77" i="6"/>
  <c r="J89" i="6" s="1"/>
  <c r="H77" i="6"/>
  <c r="H89" i="6" s="1"/>
  <c r="L77" i="6"/>
  <c r="L89" i="6" s="1"/>
  <c r="C89" i="6"/>
  <c r="G89" i="6"/>
  <c r="I20" i="6"/>
  <c r="D20" i="6"/>
  <c r="K77" i="6"/>
  <c r="K89" i="6" s="1"/>
  <c r="M77" i="6"/>
  <c r="G18" i="6"/>
  <c r="G20" i="6" s="1"/>
  <c r="N42" i="6"/>
  <c r="N54" i="6"/>
  <c r="N62" i="6"/>
  <c r="N68" i="6"/>
  <c r="N72" i="6"/>
  <c r="N38" i="6"/>
  <c r="D77" i="6"/>
  <c r="D89" i="6" s="1"/>
  <c r="N10" i="6"/>
  <c r="N13" i="6" s="1"/>
  <c r="N20" i="6" l="1"/>
  <c r="B77" i="6"/>
  <c r="N24" i="6"/>
  <c r="N23" i="6" s="1"/>
  <c r="N35" i="6"/>
  <c r="N67" i="6"/>
  <c r="N79" i="6"/>
  <c r="N87" i="6" s="1"/>
  <c r="B89" i="6" l="1"/>
  <c r="N89" i="6" s="1"/>
  <c r="N77" i="6"/>
  <c r="O12" i="17"/>
  <c r="O16" i="17" s="1"/>
  <c r="O18" i="17" s="1"/>
  <c r="O20" i="17" s="1"/>
  <c r="M10" i="17" l="1"/>
  <c r="C31" i="17" l="1"/>
  <c r="C33" i="17" l="1"/>
  <c r="E25" i="17"/>
  <c r="E31" i="17" l="1"/>
  <c r="G25" i="17" s="1"/>
  <c r="G31" i="17" s="1"/>
  <c r="E33" i="17" l="1"/>
  <c r="G33" i="17"/>
  <c r="I25" i="17"/>
  <c r="I31" i="17" s="1"/>
  <c r="K25" i="17" l="1"/>
  <c r="K31" i="17" s="1"/>
  <c r="I33" i="17"/>
  <c r="K33" i="17" l="1"/>
  <c r="M25" i="17"/>
  <c r="M31" i="17" l="1"/>
  <c r="M33" i="17" l="1"/>
  <c r="O25" i="17"/>
  <c r="O31" i="17" s="1"/>
  <c r="O33" i="17" s="1"/>
  <c r="K14" i="17" l="1"/>
  <c r="K10" i="17" l="1"/>
  <c r="C24" i="10" l="1"/>
  <c r="C25" i="10"/>
  <c r="C23" i="10"/>
  <c r="C17" i="10"/>
  <c r="C15" i="10"/>
  <c r="C16" i="10"/>
  <c r="C14" i="10"/>
  <c r="C13" i="10"/>
  <c r="C12" i="10"/>
  <c r="I14" i="17" l="1"/>
  <c r="I10" i="17"/>
  <c r="G10" i="17" l="1"/>
  <c r="D15" i="10" l="1"/>
  <c r="D24" i="10" l="1"/>
  <c r="D23" i="10"/>
  <c r="D13" i="10"/>
  <c r="D25" i="10"/>
  <c r="D17" i="10" l="1"/>
  <c r="D16" i="10" l="1"/>
  <c r="E16" i="10" s="1"/>
  <c r="D12" i="10"/>
  <c r="E12" i="10" s="1"/>
  <c r="E53" i="10"/>
  <c r="E52" i="10"/>
  <c r="E51" i="10"/>
  <c r="E50" i="10"/>
  <c r="E49" i="10"/>
  <c r="E48" i="10"/>
  <c r="E47" i="10"/>
  <c r="E46" i="10"/>
  <c r="E45" i="10"/>
  <c r="E44" i="10"/>
  <c r="E13" i="10"/>
  <c r="E15" i="10"/>
  <c r="E17" i="10"/>
  <c r="E23" i="10"/>
  <c r="E24" i="10"/>
  <c r="E25" i="10"/>
  <c r="D14" i="10" l="1"/>
  <c r="E14" i="10" s="1"/>
  <c r="C10" i="17" l="1"/>
  <c r="C12" i="17" s="1"/>
  <c r="G14" i="17" l="1"/>
  <c r="C14" i="17" l="1"/>
  <c r="C16" i="17" s="1"/>
  <c r="E8" i="17" l="1"/>
  <c r="E12" i="17" s="1"/>
  <c r="E16" i="17" s="1"/>
  <c r="C18" i="17"/>
  <c r="C20" i="17" s="1"/>
  <c r="G8" i="17" l="1"/>
  <c r="G12" i="17" s="1"/>
  <c r="G16" i="17" s="1"/>
  <c r="E18" i="17"/>
  <c r="E20" i="17" s="1"/>
  <c r="I8" i="17" l="1"/>
  <c r="I12" i="17" s="1"/>
  <c r="I16" i="17" s="1"/>
  <c r="G18" i="17"/>
  <c r="G20" i="17" s="1"/>
  <c r="K8" i="17" l="1"/>
  <c r="K12" i="17" s="1"/>
  <c r="K16" i="17" s="1"/>
  <c r="I18" i="17"/>
  <c r="I20" i="17" s="1"/>
  <c r="M8" i="17" l="1"/>
  <c r="M12" i="17" s="1"/>
  <c r="K18" i="17"/>
  <c r="K20" i="17" s="1"/>
  <c r="M14" i="17" l="1"/>
  <c r="M16" i="17" s="1"/>
  <c r="M18" i="17" s="1"/>
  <c r="M20" i="17" s="1"/>
</calcChain>
</file>

<file path=xl/comments1.xml><?xml version="1.0" encoding="utf-8"?>
<comments xmlns="http://schemas.openxmlformats.org/spreadsheetml/2006/main">
  <authors>
    <author>Sara Moreta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K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  <comment ref="O19" authorId="0" shapeId="0">
      <text>
        <r>
          <rPr>
            <b/>
            <sz val="9"/>
            <color indexed="81"/>
            <rFont val="Tahoma"/>
            <family val="2"/>
          </rPr>
          <t>Sara Moreta:</t>
        </r>
        <r>
          <rPr>
            <sz val="9"/>
            <color indexed="81"/>
            <rFont val="Tahoma"/>
            <family val="2"/>
          </rPr>
          <t xml:space="preserve">
Se coloca la variacion del efectivo tal cual esta</t>
        </r>
      </text>
    </comment>
  </commentList>
</comments>
</file>

<file path=xl/comments2.xml><?xml version="1.0" encoding="utf-8"?>
<comments xmlns="http://schemas.openxmlformats.org/spreadsheetml/2006/main">
  <authors>
    <author>Sara Moreta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Se pone aquí si es negativa</t>
        </r>
      </text>
    </comment>
  </commentList>
</comments>
</file>

<file path=xl/sharedStrings.xml><?xml version="1.0" encoding="utf-8"?>
<sst xmlns="http://schemas.openxmlformats.org/spreadsheetml/2006/main" count="226" uniqueCount="181">
  <si>
    <t>NELSON ARROYO</t>
  </si>
  <si>
    <t>JULISSA CRUZ ABREU</t>
  </si>
  <si>
    <t>Cuenta</t>
  </si>
  <si>
    <t>INSTITUTO DOMINICANO DE LAS TELECOMUNICACIONES</t>
  </si>
  <si>
    <t xml:space="preserve"> </t>
  </si>
  <si>
    <t>TOTAL DE INGRESOS</t>
  </si>
  <si>
    <t>TOTAL</t>
  </si>
  <si>
    <t>2.6.1 - MOBILIARIO Y EQUIPO</t>
  </si>
  <si>
    <t>Valores en RD$</t>
  </si>
  <si>
    <t>Jornales</t>
  </si>
  <si>
    <t>Vacaciones</t>
  </si>
  <si>
    <t>Contribución al Seguro Salud</t>
  </si>
  <si>
    <t>Contribución al Seguro de Pensiones</t>
  </si>
  <si>
    <t>Contribución al Seguro de Riesgos Laborales</t>
  </si>
  <si>
    <t>Comisiones y Gastos Bancarios</t>
  </si>
  <si>
    <t>Eventos y Reuniones</t>
  </si>
  <si>
    <t>Tasas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</si>
  <si>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</si>
  <si>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</si>
  <si>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</si>
  <si>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</si>
  <si>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</si>
  <si>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</si>
  <si>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</si>
  <si>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</si>
  <si>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</si>
  <si>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</si>
  <si>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</si>
  <si>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</si>
  <si>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</si>
  <si>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</si>
  <si>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Seguro Vida</t>
  </si>
  <si>
    <t>Ultimos gastos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</si>
  <si>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</si>
  <si>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</si>
  <si>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</si>
  <si>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</si>
  <si>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</si>
  <si>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</si>
  <si>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</si>
  <si>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</si>
  <si>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</si>
  <si>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</si>
  <si>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</si>
  <si>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</si>
  <si>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</si>
  <si>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</si>
  <si>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</si>
  <si>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</si>
  <si>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</si>
  <si>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</si>
  <si>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>2.5.9 - TRANSFERENCIAS DE CAPITAL A OTRAS INSTITUCIONES PÚBLICAS</t>
  </si>
  <si>
    <t>2.6 - BIENES MUEBLES, INMUEBLES E INTANGIBLES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</si>
  <si>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</si>
  <si>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</si>
  <si>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</si>
  <si>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</si>
  <si>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</si>
  <si>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</si>
  <si>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</si>
  <si>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</si>
  <si>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</si>
  <si>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</si>
  <si>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</si>
  <si>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</si>
  <si>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</si>
  <si>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</si>
  <si>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</si>
  <si>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</si>
  <si>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</si>
  <si>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</si>
  <si>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Seguro Dental</t>
  </si>
  <si>
    <t>Ejecutado</t>
  </si>
  <si>
    <t>Presupuestado</t>
  </si>
  <si>
    <t>Gastos de Representación en el País</t>
  </si>
  <si>
    <t>Teléfonos</t>
  </si>
  <si>
    <t>Alquiler Equipo de Transporte</t>
  </si>
  <si>
    <t>Seguro Salud</t>
  </si>
  <si>
    <t>Enero 2020</t>
  </si>
  <si>
    <t>Febrero 2020</t>
  </si>
  <si>
    <t>Marzo 2020</t>
  </si>
  <si>
    <t>Abril 2020</t>
  </si>
  <si>
    <t>Mayo 2020</t>
  </si>
  <si>
    <t>Junio 2020</t>
  </si>
  <si>
    <t>Julio 2021</t>
  </si>
  <si>
    <t>VARIACION CAJA Y BANCO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</si>
  <si>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</si>
  <si>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</si>
  <si>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</si>
  <si>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</si>
  <si>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</si>
  <si>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</si>
  <si>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VARIACION CUENTAS POR PAGAR</t>
  </si>
  <si>
    <t xml:space="preserve">Balance inicial </t>
  </si>
  <si>
    <t>2-00 (Cr)</t>
  </si>
  <si>
    <t>Mas: cuentas por pagar del mes</t>
  </si>
  <si>
    <t>2-00 (Dr)</t>
  </si>
  <si>
    <t>Menos: pagos del mes</t>
  </si>
  <si>
    <t>(=) Balance final</t>
  </si>
  <si>
    <t xml:space="preserve">Aumento y/o (disminucion) </t>
  </si>
  <si>
    <t xml:space="preserve">Ejecución de Gastos y Aplicaciones Financieras </t>
  </si>
  <si>
    <t>1 - INGRESOS</t>
  </si>
  <si>
    <t>1.1 - INGRESOS DIVERSOS</t>
  </si>
  <si>
    <t>1.1.4 - CONTRIBUCION CDT</t>
  </si>
  <si>
    <t>1.6 - 0TROS INGRESOS</t>
  </si>
  <si>
    <t>OTRAS FUENTES FINANCIERAS</t>
  </si>
  <si>
    <t>VARIACIÓN CUENTAS POR PAGAR</t>
  </si>
  <si>
    <t>DISMINUCIÓN EN CAJA Y BANCO</t>
  </si>
  <si>
    <t>TOTAL INGRESOS Y APLICACIONES FINANCIERAS</t>
  </si>
  <si>
    <t>Sueldos fijo</t>
  </si>
  <si>
    <t>Igualas</t>
  </si>
  <si>
    <t>Regalia</t>
  </si>
  <si>
    <t>Prestaciones</t>
  </si>
  <si>
    <t>Seguro Inmueble</t>
  </si>
  <si>
    <t>Seguro Mueble</t>
  </si>
  <si>
    <t>TOTAL GASTOS</t>
  </si>
  <si>
    <t>_________________________________</t>
  </si>
  <si>
    <t>Direccion Financiera</t>
  </si>
  <si>
    <t>Departamento de Presupuesto</t>
  </si>
  <si>
    <t xml:space="preserve">Análisis Ejecución Presupuestaria </t>
  </si>
  <si>
    <r>
      <rPr>
        <b/>
        <sz val="20"/>
        <rFont val="Calibri"/>
        <family val="2"/>
        <scheme val="minor"/>
      </rPr>
      <t>· </t>
    </r>
    <r>
      <rPr>
        <b/>
        <sz val="11"/>
        <rFont val="Calibri"/>
        <family val="2"/>
        <scheme val="minor"/>
      </rPr>
      <t xml:space="preserve">  </t>
    </r>
    <r>
      <rPr>
        <b/>
        <u/>
        <sz val="11"/>
        <rFont val="Calibri"/>
        <family val="2"/>
        <scheme val="minor"/>
      </rPr>
      <t>Servicios Personales:</t>
    </r>
  </si>
  <si>
    <t xml:space="preserve"> Las cuentas con mayores movimientos en este renglón fueron: </t>
  </si>
  <si>
    <t>No.</t>
  </si>
  <si>
    <t>Diferencia</t>
  </si>
  <si>
    <t>Remuneraciones  por Sistema de Iguala</t>
  </si>
  <si>
    <t>Compensación por Servicios de Alimentación</t>
  </si>
  <si>
    <t>Otras Bonificaciones Salario 14</t>
  </si>
  <si>
    <t>Las cuentas que al periodo enero - febrero presentan una ejecución sobre el 100% son:</t>
  </si>
  <si>
    <t xml:space="preserve">%  Ejecutado </t>
  </si>
  <si>
    <r>
      <rPr>
        <b/>
        <sz val="20"/>
        <rFont val="Calibri"/>
        <family val="2"/>
        <scheme val="minor"/>
      </rPr>
      <t>· </t>
    </r>
    <r>
      <rPr>
        <b/>
        <sz val="11"/>
        <rFont val="Calibri"/>
        <family val="2"/>
        <scheme val="minor"/>
      </rPr>
      <t> </t>
    </r>
    <r>
      <rPr>
        <b/>
        <u/>
        <sz val="11"/>
        <rFont val="Calibri"/>
        <family val="2"/>
        <scheme val="minor"/>
      </rPr>
      <t xml:space="preserve"> Servicios No Personales:</t>
    </r>
  </si>
  <si>
    <t xml:space="preserve"> Las cuentas con mayores movimientos en este renglón fueron:                                                                                          </t>
  </si>
  <si>
    <t>Publicidad y Propaganda</t>
  </si>
  <si>
    <t>Viajes y Dietas Interior</t>
  </si>
  <si>
    <t>Pasaje</t>
  </si>
  <si>
    <t>Seguro Bienes Inmuebles</t>
  </si>
  <si>
    <t>Seguro de Salud</t>
  </si>
  <si>
    <t>Seguro Últimos Gastos</t>
  </si>
  <si>
    <t>Mant. Y Reparación Eq. Sanitarios y  Laboratorios</t>
  </si>
  <si>
    <t xml:space="preserve">Las cuentas de este renglón que al periodo enero - febrero presentan una ejecución sobre el 100% son:  </t>
  </si>
  <si>
    <t>%  Ejecutado Enero - Febrero</t>
  </si>
  <si>
    <t>Servicios de Internet y TV por Cable</t>
  </si>
  <si>
    <t>Viáticos y Dietas Interior</t>
  </si>
  <si>
    <t>Mantenimiento y Rep .Equipos Sanitarios y Laboratorios</t>
  </si>
  <si>
    <t>Mantenimiento y Reparación  Equipo Transporte</t>
  </si>
  <si>
    <r>
      <rPr>
        <b/>
        <sz val="20"/>
        <rFont val="Calibri"/>
        <family val="2"/>
        <scheme val="minor"/>
      </rPr>
      <t>·</t>
    </r>
    <r>
      <rPr>
        <b/>
        <sz val="11"/>
        <rFont val="Calibri"/>
        <family val="2"/>
        <scheme val="minor"/>
      </rPr>
      <t xml:space="preserve">   </t>
    </r>
    <r>
      <rPr>
        <b/>
        <u/>
        <sz val="11"/>
        <rFont val="Calibri"/>
        <family val="2"/>
        <scheme val="minor"/>
      </rPr>
      <t>Materiales y Suministros:</t>
    </r>
  </si>
  <si>
    <t>La cuenta con mayor movimiento en este renglón fue:</t>
  </si>
  <si>
    <t>Otros Productos Agroforestales y Otros</t>
  </si>
  <si>
    <t>La cuenta de este renglón que al período enero - febrero presenta una ejecución sobre el 100% es la siguiente:</t>
  </si>
  <si>
    <t>Útiles de Escritorio, Oficina e Informática</t>
  </si>
  <si>
    <r>
      <rPr>
        <b/>
        <sz val="20"/>
        <rFont val="Calibri"/>
        <family val="2"/>
        <scheme val="minor"/>
      </rPr>
      <t>·</t>
    </r>
    <r>
      <rPr>
        <b/>
        <sz val="11"/>
        <rFont val="Calibri"/>
        <family val="2"/>
        <scheme val="minor"/>
      </rPr>
      <t>  </t>
    </r>
    <r>
      <rPr>
        <b/>
        <u/>
        <sz val="11"/>
        <rFont val="Calibri"/>
        <family val="2"/>
        <scheme val="minor"/>
      </rPr>
      <t>Aportes Corrientes:</t>
    </r>
  </si>
  <si>
    <t>La ejecución correspondiente a este renglón fue de 71% de lo presupuestado para el mes de febrero de 2020, lo que equivale a RD$3,396,871.00. Al periodo enero - febrero este renglón ha ejecutado RD$7,043,664.00, equivalente a un 82% de lo previsto.</t>
  </si>
  <si>
    <t>En el mes de febrero no se realizó la transferencia a la Tesorería Nacional, correspondiente al 50% del monto percibido por concepto de CDT.</t>
  </si>
  <si>
    <t>La cuenta con mayor movimiento en este mes de febrero en este renglón es la siguiente:</t>
  </si>
  <si>
    <t>Transferencias Corrientes Organismos Inter.</t>
  </si>
  <si>
    <r>
      <rPr>
        <b/>
        <sz val="20"/>
        <rFont val="Calibri"/>
        <family val="2"/>
        <scheme val="minor"/>
      </rPr>
      <t>·</t>
    </r>
    <r>
      <rPr>
        <b/>
        <sz val="11"/>
        <rFont val="Calibri"/>
        <family val="2"/>
        <scheme val="minor"/>
      </rPr>
      <t xml:space="preserve">  </t>
    </r>
    <r>
      <rPr>
        <b/>
        <u/>
        <sz val="11"/>
        <rFont val="Calibri"/>
        <family val="2"/>
        <scheme val="minor"/>
      </rPr>
      <t>Inversión:</t>
    </r>
  </si>
  <si>
    <t>El monto ejecutado por concepto de adquisición de activos fue de RD$1,658,126.00, ejecutando por debajo de lo previsto RD$7,745,135.00. Al periodo enero - febrero este renglón ha ejecutado RD$2,130,261.00  equivalente a un 19% de lo previsto.</t>
  </si>
  <si>
    <t>A continuación, la distribución correspondiente al mes de febrero 2020:</t>
  </si>
  <si>
    <t>Equipos de Cómputos:</t>
  </si>
  <si>
    <t xml:space="preserve">Licencias Informáticas: </t>
  </si>
  <si>
    <r>
      <rPr>
        <b/>
        <sz val="20"/>
        <rFont val="Calibri"/>
        <family val="2"/>
        <scheme val="minor"/>
      </rPr>
      <t>·</t>
    </r>
    <r>
      <rPr>
        <b/>
        <sz val="11"/>
        <rFont val="Calibri"/>
        <family val="2"/>
        <scheme val="minor"/>
      </rPr>
      <t>  </t>
    </r>
    <r>
      <rPr>
        <b/>
        <u/>
        <sz val="11"/>
        <rFont val="Calibri"/>
        <family val="2"/>
        <scheme val="minor"/>
      </rPr>
      <t xml:space="preserve"> Fondo de Desarrollo de las Telecomunicaciones:</t>
    </r>
  </si>
  <si>
    <t>La ejecución de los proyectos del FDT en el mes de febrero 2020 fue de RD$4,340,466.00 ejecutando por debajo de lo presupuestado en RD$22,063,222.00.  Al periodo enero - febrero este renglón ha ejecutado un RD$5,095,936.00 equivalente a un 18% del monto presupuestado para dicho periodo.</t>
  </si>
  <si>
    <t>Los proyectos que presentan movimiento durante el mes de febrero de 2020 fueron:</t>
  </si>
  <si>
    <t xml:space="preserve">Redes WI-FI de Acceso en Lugares Públicos: </t>
  </si>
  <si>
    <t xml:space="preserve">CTC Makerspace (2019-2020): </t>
  </si>
  <si>
    <t xml:space="preserve">Transformación Centro Indotel: </t>
  </si>
  <si>
    <t xml:space="preserve">Servicio de Conectividad a Internet: 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</si>
  <si>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</si>
  <si>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</si>
  <si>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</si>
  <si>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</si>
  <si>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</si>
  <si>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</si>
  <si>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</si>
  <si>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</si>
  <si>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</si>
  <si>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</si>
  <si>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</si>
  <si>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</si>
  <si>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</si>
  <si>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Ppresidente del Consejo Directivo</t>
  </si>
  <si>
    <t>Directara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</si>
</sst>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[$$-1C0A]* #,##0.00_);_([$$-1C0A]* \(#,##0.00\);_([$$-1C0A]* &quot;-&quot;??_);_(@_)"/>
    <numFmt numFmtId="167" formatCode="[$-1C0A]d&quot; de &quot;mmmm&quot; de &quot;yyyy;@"/>
  </numFmts>
  <fonts count="3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9">
    <xf numFmtId="0" fontId="0" fillId="0" borderId="0" xfId="0"/>
    <xf numFmtId="4" fontId="0" fillId="0" borderId="0" xfId="0" applyNumberFormat="1"/>
    <xf numFmtId="0" fontId="10" fillId="5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4" fontId="11" fillId="0" borderId="7" xfId="0" applyNumberFormat="1" applyFont="1" applyBorder="1" applyAlignment="1">
      <alignment vertical="center"/>
    </xf>
    <xf numFmtId="4" fontId="11" fillId="0" borderId="7" xfId="0" applyNumberFormat="1" applyFont="1" applyBorder="1"/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 indent="2"/>
    </xf>
    <xf numFmtId="4" fontId="11" fillId="0" borderId="0" xfId="0" applyNumberFormat="1" applyFont="1" applyAlignment="1">
      <alignment vertical="center"/>
    </xf>
    <xf numFmtId="4" fontId="11" fillId="0" borderId="0" xfId="0" applyNumberFormat="1" applyFont="1"/>
    <xf numFmtId="0" fontId="8" fillId="0" borderId="0" xfId="0" applyFont="1"/>
    <xf numFmtId="4" fontId="11" fillId="0" borderId="0" xfId="0" applyNumberFormat="1" applyFont="1" applyAlignment="1">
      <alignment horizontal="right" vertical="center"/>
    </xf>
    <xf numFmtId="4" fontId="7" fillId="0" borderId="0" xfId="0" applyNumberFormat="1" applyFont="1"/>
    <xf numFmtId="0" fontId="7" fillId="0" borderId="0" xfId="0" applyFont="1"/>
    <xf numFmtId="0" fontId="11" fillId="0" borderId="7" xfId="0" applyFont="1" applyBorder="1" applyAlignment="1">
      <alignment horizontal="left" vertical="center" wrapText="1" indent="2"/>
    </xf>
    <xf numFmtId="0" fontId="10" fillId="6" borderId="0" xfId="0" applyFont="1" applyFill="1" applyAlignment="1">
      <alignment horizontal="left" vertical="center" wrapText="1"/>
    </xf>
    <xf numFmtId="4" fontId="10" fillId="7" borderId="0" xfId="0" applyNumberFormat="1" applyFont="1" applyFill="1" applyAlignment="1">
      <alignment vertical="center"/>
    </xf>
    <xf numFmtId="0" fontId="11" fillId="0" borderId="0" xfId="0" applyFont="1"/>
    <xf numFmtId="0" fontId="10" fillId="4" borderId="8" xfId="0" applyFont="1" applyFill="1" applyBorder="1" applyAlignment="1">
      <alignment horizontal="left" vertical="center" wrapText="1"/>
    </xf>
    <xf numFmtId="4" fontId="10" fillId="5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5"/>
    </xf>
    <xf numFmtId="0" fontId="17" fillId="0" borderId="0" xfId="0" applyFont="1"/>
    <xf numFmtId="0" fontId="12" fillId="0" borderId="0" xfId="0" applyFont="1"/>
    <xf numFmtId="0" fontId="19" fillId="0" borderId="0" xfId="0" applyFont="1"/>
    <xf numFmtId="0" fontId="12" fillId="0" borderId="0" xfId="0" applyFont="1" applyAlignment="1">
      <alignment vertical="center" wrapText="1"/>
    </xf>
    <xf numFmtId="0" fontId="20" fillId="0" borderId="0" xfId="0" applyFont="1"/>
    <xf numFmtId="0" fontId="19" fillId="8" borderId="9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 wrapText="1"/>
    </xf>
    <xf numFmtId="39" fontId="12" fillId="0" borderId="3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39" fontId="12" fillId="0" borderId="1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9" fontId="12" fillId="0" borderId="6" xfId="6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13" xfId="0" applyFont="1" applyBorder="1"/>
    <xf numFmtId="0" fontId="12" fillId="0" borderId="4" xfId="0" applyFont="1" applyBorder="1"/>
    <xf numFmtId="0" fontId="17" fillId="8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/>
    <xf numFmtId="0" fontId="19" fillId="0" borderId="0" xfId="0" applyFont="1" applyAlignment="1">
      <alignment horizontal="left"/>
    </xf>
    <xf numFmtId="166" fontId="22" fillId="0" borderId="0" xfId="0" applyNumberFormat="1" applyFont="1" applyAlignment="1">
      <alignment horizontal="right"/>
    </xf>
    <xf numFmtId="0" fontId="17" fillId="8" borderId="9" xfId="0" applyFont="1" applyFill="1" applyBorder="1" applyAlignment="1">
      <alignment horizontal="center" vertical="center"/>
    </xf>
    <xf numFmtId="0" fontId="27" fillId="0" borderId="0" xfId="0" applyFont="1"/>
    <xf numFmtId="0" fontId="22" fillId="2" borderId="0" xfId="0" applyFont="1" applyFill="1"/>
    <xf numFmtId="0" fontId="1" fillId="0" borderId="0" xfId="0" applyFont="1"/>
    <xf numFmtId="0" fontId="27" fillId="0" borderId="0" xfId="0" applyFont="1" applyAlignment="1">
      <alignment horizontal="center"/>
    </xf>
    <xf numFmtId="0" fontId="11" fillId="0" borderId="7" xfId="0" applyFont="1" applyBorder="1"/>
    <xf numFmtId="4" fontId="10" fillId="0" borderId="0" xfId="0" applyNumberFormat="1" applyFont="1"/>
    <xf numFmtId="165" fontId="10" fillId="0" borderId="7" xfId="0" applyNumberFormat="1" applyFont="1" applyBorder="1" applyAlignment="1">
      <alignment wrapText="1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9" fontId="0" fillId="0" borderId="0" xfId="0" applyNumberFormat="1"/>
    <xf numFmtId="4" fontId="14" fillId="0" borderId="0" xfId="0" applyNumberFormat="1" applyFont="1"/>
    <xf numFmtId="0" fontId="14" fillId="0" borderId="0" xfId="0" applyFont="1"/>
    <xf numFmtId="49" fontId="28" fillId="0" borderId="0" xfId="0" applyNumberFormat="1" applyFont="1"/>
    <xf numFmtId="4" fontId="24" fillId="0" borderId="0" xfId="0" applyNumberFormat="1" applyFont="1"/>
    <xf numFmtId="0" fontId="28" fillId="0" borderId="0" xfId="0" applyFont="1"/>
    <xf numFmtId="39" fontId="14" fillId="0" borderId="0" xfId="0" applyNumberFormat="1" applyFont="1"/>
    <xf numFmtId="4" fontId="23" fillId="3" borderId="0" xfId="0" applyNumberFormat="1" applyFont="1" applyFill="1"/>
    <xf numFmtId="4" fontId="23" fillId="0" borderId="0" xfId="0" applyNumberFormat="1" applyFont="1"/>
    <xf numFmtId="4" fontId="2" fillId="0" borderId="14" xfId="0" applyNumberFormat="1" applyFont="1" applyBorder="1"/>
    <xf numFmtId="4" fontId="2" fillId="0" borderId="0" xfId="0" applyNumberFormat="1" applyFont="1"/>
    <xf numFmtId="0" fontId="4" fillId="0" borderId="0" xfId="0" applyFont="1"/>
    <xf numFmtId="49" fontId="1" fillId="0" borderId="0" xfId="0" applyNumberFormat="1" applyFont="1"/>
    <xf numFmtId="0" fontId="27" fillId="0" borderId="1" xfId="0" applyFont="1" applyBorder="1" applyAlignment="1">
      <alignment horizontal="left"/>
    </xf>
    <xf numFmtId="4" fontId="11" fillId="0" borderId="0" xfId="1" applyNumberFormat="1" applyFont="1" applyAlignment="1">
      <alignment horizontal="right"/>
    </xf>
    <xf numFmtId="4" fontId="11" fillId="0" borderId="0" xfId="1" applyNumberFormat="1" applyFont="1"/>
    <xf numFmtId="4" fontId="11" fillId="0" borderId="0" xfId="1" applyNumberFormat="1" applyFont="1" applyAlignment="1"/>
    <xf numFmtId="4" fontId="0" fillId="0" borderId="0" xfId="0" applyNumberFormat="1" applyAlignment="1">
      <alignment horizontal="center"/>
    </xf>
    <xf numFmtId="4" fontId="10" fillId="0" borderId="7" xfId="1" applyNumberFormat="1" applyFont="1" applyBorder="1" applyAlignment="1">
      <alignment horizontal="left" vertical="center" wrapText="1"/>
    </xf>
    <xf numFmtId="4" fontId="0" fillId="0" borderId="7" xfId="0" applyNumberFormat="1" applyBorder="1"/>
    <xf numFmtId="4" fontId="10" fillId="0" borderId="7" xfId="0" applyNumberFormat="1" applyFont="1" applyBorder="1" applyAlignment="1">
      <alignment vertical="center" wrapText="1"/>
    </xf>
    <xf numFmtId="39" fontId="0" fillId="0" borderId="0" xfId="0" applyNumberFormat="1"/>
    <xf numFmtId="4" fontId="11" fillId="0" borderId="0" xfId="0" applyNumberFormat="1" applyFont="1" applyAlignment="1">
      <alignment horizontal="center" vertical="center"/>
    </xf>
    <xf numFmtId="15" fontId="2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center" wrapText="1" indent="2"/>
    </xf>
    <xf numFmtId="0" fontId="26" fillId="0" borderId="0" xfId="0" applyFont="1" applyAlignment="1">
      <alignment horizontal="left" vertical="center" wrapText="1" indent="2"/>
    </xf>
    <xf numFmtId="0" fontId="10" fillId="4" borderId="0" xfId="0" applyFont="1" applyFill="1" applyAlignment="1">
      <alignment horizontal="center" vertical="center" wrapText="1"/>
    </xf>
    <xf numFmtId="4" fontId="10" fillId="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1" fillId="0" borderId="2" xfId="0" applyFont="1" applyBorder="1"/>
    <xf numFmtId="4" fontId="11" fillId="0" borderId="0" xfId="0" applyNumberFormat="1" applyFont="1" applyAlignment="1">
      <alignment horizontal="center"/>
    </xf>
    <xf numFmtId="164" fontId="0" fillId="0" borderId="0" xfId="1" applyFont="1"/>
    <xf numFmtId="4" fontId="0" fillId="9" borderId="0" xfId="0" applyNumberFormat="1" applyFill="1"/>
    <xf numFmtId="4" fontId="29" fillId="0" borderId="0" xfId="0" applyNumberFormat="1" applyFont="1"/>
    <xf numFmtId="0" fontId="17" fillId="8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7" fontId="1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 indent="2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17" fillId="8" borderId="11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</cellXfs>
  <cellStyles count="7">
    <cellStyle name="Millares" xfId="1" builtinId="3"/>
    <cellStyle name="Millares 2" xfId="2"/>
    <cellStyle name="Normal" xfId="0" builtinId="0"/>
    <cellStyle name="Normal 2" xfId="3"/>
    <cellStyle name="Normal 3" xfId="4"/>
    <cellStyle name="Porcentaje" xfId="6" builtinId="5"/>
    <cellStyle name="Porcentaje 2" xfId="5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790575</xdr:colOff>
      <xdr:row>2</xdr:row>
      <xdr:rowOff>171450</xdr:rowOff>
    </xdr:to>
    <xdr:pic>
      <xdr:nvPicPr>
        <xdr:cNvPr id="2" name="Imagen 1" descr="LOGO INDOTEL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790575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0</xdr:row>
      <xdr:rowOff>47625</xdr:rowOff>
    </xdr:from>
    <xdr:to>
      <xdr:col>0</xdr:col>
      <xdr:colOff>2000249</xdr:colOff>
      <xdr:row>4</xdr:row>
      <xdr:rowOff>9525</xdr:rowOff>
    </xdr:to>
    <xdr:pic>
      <xdr:nvPicPr>
        <xdr:cNvPr id="3" name="Imagen 2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625"/>
          <a:ext cx="19526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152400</xdr:rowOff>
    </xdr:from>
    <xdr:to>
      <xdr:col>1</xdr:col>
      <xdr:colOff>743042</xdr:colOff>
      <xdr:row>3</xdr:row>
      <xdr:rowOff>181788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52400"/>
          <a:ext cx="1066892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O34"/>
  <sheetViews>
    <sheetView workbookViewId="0">
      <pane ySplit="4" topLeftCell="A11" activePane="bottomLeft" state="frozen"/>
      <selection pane="bottomLeft" activeCell="O25" sqref="O25"/>
    </sheetView>
  </sheetViews>
  <sheetFormatPr baseColWidth="10" defaultColWidth="11.42578125" defaultRowHeight="12.75" x14ac:dyDescent="0.2"/>
  <cols>
    <col min="1" max="1" width="11.42578125" style="65"/>
    <col min="2" max="2" width="40" style="76" customWidth="1"/>
    <col min="3" max="3" width="17.42578125" style="67" hidden="1" customWidth="1"/>
    <col min="4" max="4" width="5.7109375" style="67" hidden="1" customWidth="1"/>
    <col min="5" max="5" width="17.42578125" style="67" hidden="1" customWidth="1"/>
    <col min="6" max="6" width="5.7109375" style="67" hidden="1" customWidth="1"/>
    <col min="7" max="7" width="17.42578125" style="67" hidden="1" customWidth="1"/>
    <col min="8" max="8" width="5.7109375" style="67" hidden="1" customWidth="1"/>
    <col min="9" max="9" width="17.42578125" style="67" hidden="1" customWidth="1"/>
    <col min="10" max="10" width="5.7109375" style="67" hidden="1" customWidth="1"/>
    <col min="11" max="11" width="17.42578125" style="67" hidden="1" customWidth="1"/>
    <col min="12" max="12" width="5.7109375" style="67" hidden="1" customWidth="1"/>
    <col min="13" max="13" width="17.42578125" style="67" hidden="1" customWidth="1"/>
    <col min="14" max="14" width="0" hidden="1" customWidth="1"/>
    <col min="15" max="15" width="17.42578125" style="67" customWidth="1"/>
  </cols>
  <sheetData>
    <row r="4" spans="1:15" s="64" customFormat="1" x14ac:dyDescent="0.2">
      <c r="A4" s="62"/>
      <c r="B4" s="56"/>
      <c r="C4" s="63" t="s">
        <v>78</v>
      </c>
      <c r="D4" s="67"/>
      <c r="E4" s="63" t="s">
        <v>79</v>
      </c>
      <c r="F4" s="67"/>
      <c r="G4" s="63" t="s">
        <v>80</v>
      </c>
      <c r="H4" s="67"/>
      <c r="I4" s="63" t="s">
        <v>81</v>
      </c>
      <c r="J4" s="67"/>
      <c r="K4" s="63" t="s">
        <v>82</v>
      </c>
      <c r="L4" s="67"/>
      <c r="M4" s="63" t="s">
        <v>83</v>
      </c>
      <c r="O4" s="63" t="s">
        <v>84</v>
      </c>
    </row>
    <row r="5" spans="1:15" s="64" customFormat="1" x14ac:dyDescent="0.2">
      <c r="A5" s="62"/>
      <c r="B5" s="56"/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O5" s="63"/>
    </row>
    <row r="6" spans="1:15" x14ac:dyDescent="0.2">
      <c r="B6" s="78" t="s">
        <v>85</v>
      </c>
    </row>
    <row r="7" spans="1:15" s="64" customFormat="1" x14ac:dyDescent="0.2">
      <c r="A7" s="62"/>
      <c r="B7" s="56"/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O7" s="63"/>
    </row>
    <row r="8" spans="1:15" x14ac:dyDescent="0.2">
      <c r="B8" s="55" t="s">
        <v>86</v>
      </c>
      <c r="C8" s="66">
        <v>183830218.03999999</v>
      </c>
      <c r="E8" s="66" t="e">
        <f>C16</f>
        <v>#REF!</v>
      </c>
      <c r="G8" s="66" t="e">
        <f>E16</f>
        <v>#REF!</v>
      </c>
      <c r="I8" s="66" t="e">
        <f>G16</f>
        <v>#REF!</v>
      </c>
      <c r="K8" s="66" t="e">
        <f>I16</f>
        <v>#REF!</v>
      </c>
      <c r="M8" s="66" t="e">
        <f>K16</f>
        <v>#REF!</v>
      </c>
      <c r="O8" s="66">
        <v>305576968.56999999</v>
      </c>
    </row>
    <row r="9" spans="1:15" x14ac:dyDescent="0.2">
      <c r="B9" s="55"/>
    </row>
    <row r="10" spans="1:15" x14ac:dyDescent="0.2">
      <c r="B10" s="55" t="s">
        <v>87</v>
      </c>
      <c r="C10" s="66" t="e">
        <f>#REF!</f>
        <v>#REF!</v>
      </c>
      <c r="E10" s="66">
        <v>131500965.8</v>
      </c>
      <c r="G10" s="66" t="e">
        <f>#REF!</f>
        <v>#REF!</v>
      </c>
      <c r="I10" s="66" t="e">
        <f>#REF!</f>
        <v>#REF!</v>
      </c>
      <c r="K10" s="66" t="e">
        <f>#REF!</f>
        <v>#REF!</v>
      </c>
      <c r="M10" s="66" t="e">
        <f>#REF!</f>
        <v>#REF!</v>
      </c>
      <c r="O10" s="66">
        <v>136302163.53999999</v>
      </c>
    </row>
    <row r="11" spans="1:15" x14ac:dyDescent="0.2">
      <c r="B11" s="55"/>
    </row>
    <row r="12" spans="1:15" s="70" customFormat="1" x14ac:dyDescent="0.2">
      <c r="A12" s="68"/>
      <c r="B12" s="53" t="s">
        <v>88</v>
      </c>
      <c r="C12" s="69" t="e">
        <f>+C8+C10</f>
        <v>#REF!</v>
      </c>
      <c r="D12" s="67"/>
      <c r="E12" s="69" t="e">
        <f>+E8+E10</f>
        <v>#REF!</v>
      </c>
      <c r="F12" s="67"/>
      <c r="G12" s="69" t="e">
        <f>+G8+G10</f>
        <v>#REF!</v>
      </c>
      <c r="H12" s="67"/>
      <c r="I12" s="69" t="e">
        <f>+I8+I10</f>
        <v>#REF!</v>
      </c>
      <c r="J12" s="67"/>
      <c r="K12" s="69" t="e">
        <f>+K8+K10</f>
        <v>#REF!</v>
      </c>
      <c r="L12" s="67"/>
      <c r="M12" s="69" t="e">
        <f>+M8+M10</f>
        <v>#REF!</v>
      </c>
      <c r="O12" s="69">
        <f>+O8+O10</f>
        <v>441879132.11000001</v>
      </c>
    </row>
    <row r="13" spans="1:15" x14ac:dyDescent="0.2">
      <c r="B13" s="55"/>
    </row>
    <row r="14" spans="1:15" x14ac:dyDescent="0.2">
      <c r="B14" s="55" t="s">
        <v>89</v>
      </c>
      <c r="C14" s="66" t="e">
        <f>#REF!</f>
        <v>#REF!</v>
      </c>
      <c r="E14" s="71">
        <v>152072849.62999997</v>
      </c>
      <c r="G14" s="66" t="e">
        <f>#REF!</f>
        <v>#REF!</v>
      </c>
      <c r="I14" s="66" t="e">
        <f>#REF!</f>
        <v>#REF!</v>
      </c>
      <c r="K14" s="66" t="e">
        <f>#REF!</f>
        <v>#REF!</v>
      </c>
      <c r="M14" s="66" t="e">
        <f>#REF!</f>
        <v>#REF!</v>
      </c>
      <c r="O14" s="66">
        <v>117004363.81999999</v>
      </c>
    </row>
    <row r="15" spans="1:15" x14ac:dyDescent="0.2">
      <c r="B15" s="55"/>
    </row>
    <row r="16" spans="1:15" x14ac:dyDescent="0.2">
      <c r="B16" s="55" t="s">
        <v>90</v>
      </c>
      <c r="C16" s="72" t="e">
        <f>+C12-C14</f>
        <v>#REF!</v>
      </c>
      <c r="E16" s="73" t="e">
        <f>+E12-E14</f>
        <v>#REF!</v>
      </c>
      <c r="G16" s="73" t="e">
        <f>+G12-G14</f>
        <v>#REF!</v>
      </c>
      <c r="I16" s="73" t="e">
        <f>+I12-I14</f>
        <v>#REF!</v>
      </c>
      <c r="K16" s="73" t="e">
        <f>+K12-K14</f>
        <v>#REF!</v>
      </c>
      <c r="M16" s="73" t="e">
        <f>+M12-M14</f>
        <v>#REF!</v>
      </c>
      <c r="O16" s="73">
        <f>+O12-O14</f>
        <v>324874768.29000002</v>
      </c>
    </row>
    <row r="17" spans="1:15" x14ac:dyDescent="0.2">
      <c r="B17" s="55"/>
    </row>
    <row r="18" spans="1:15" ht="13.5" thickBot="1" x14ac:dyDescent="0.25">
      <c r="B18" s="55" t="s">
        <v>91</v>
      </c>
      <c r="C18" s="74" t="e">
        <f>+C16-C8</f>
        <v>#REF!</v>
      </c>
      <c r="E18" s="74" t="e">
        <f>+E16-E8</f>
        <v>#REF!</v>
      </c>
      <c r="G18" s="74" t="e">
        <f>+G16-G8</f>
        <v>#REF!</v>
      </c>
      <c r="I18" s="74" t="e">
        <f>+I16-I8</f>
        <v>#REF!</v>
      </c>
      <c r="K18" s="74" t="e">
        <f>+K16-K8</f>
        <v>#REF!</v>
      </c>
      <c r="M18" s="74" t="e">
        <f>+M16-M8</f>
        <v>#REF!</v>
      </c>
      <c r="O18" s="74">
        <f>+O16-O8</f>
        <v>19297799.720000029</v>
      </c>
    </row>
    <row r="19" spans="1:15" ht="13.5" thickTop="1" x14ac:dyDescent="0.2">
      <c r="B19" s="55"/>
      <c r="C19" s="75">
        <v>-6259553.9699999997</v>
      </c>
      <c r="E19" s="75">
        <v>-20571883.829999998</v>
      </c>
      <c r="G19" s="75">
        <v>15081103.43</v>
      </c>
      <c r="I19" s="75">
        <v>72966063.069999993</v>
      </c>
      <c r="K19" s="75">
        <v>25244448.289999999</v>
      </c>
      <c r="M19" s="75">
        <v>211108422.08000001</v>
      </c>
      <c r="O19" s="75">
        <v>118300511.72</v>
      </c>
    </row>
    <row r="20" spans="1:15" x14ac:dyDescent="0.2">
      <c r="C20" s="73" t="e">
        <f>C19-C18</f>
        <v>#REF!</v>
      </c>
      <c r="E20" s="73" t="e">
        <f>E19-E18</f>
        <v>#REF!</v>
      </c>
      <c r="G20" s="73" t="e">
        <f>G19-G18</f>
        <v>#REF!</v>
      </c>
      <c r="I20" s="73" t="e">
        <f>I19-I18</f>
        <v>#REF!</v>
      </c>
      <c r="K20" s="73" t="e">
        <f>K19-K18</f>
        <v>#REF!</v>
      </c>
      <c r="M20" s="73" t="e">
        <f>M19-M18</f>
        <v>#REF!</v>
      </c>
      <c r="O20" s="73">
        <f>O19-O18</f>
        <v>99002711.99999997</v>
      </c>
    </row>
    <row r="21" spans="1:15" x14ac:dyDescent="0.2">
      <c r="C21" s="73"/>
      <c r="E21" s="73"/>
      <c r="G21" s="73"/>
      <c r="I21" s="73"/>
      <c r="K21" s="73"/>
      <c r="M21" s="73"/>
      <c r="O21" s="73"/>
    </row>
    <row r="22" spans="1:15" x14ac:dyDescent="0.2">
      <c r="C22" s="73"/>
      <c r="E22" s="73"/>
      <c r="G22" s="73"/>
      <c r="I22" s="73"/>
      <c r="K22" s="73"/>
      <c r="M22" s="73"/>
      <c r="O22" s="73"/>
    </row>
    <row r="23" spans="1:15" x14ac:dyDescent="0.2">
      <c r="B23" s="78" t="s">
        <v>92</v>
      </c>
    </row>
    <row r="24" spans="1:15" x14ac:dyDescent="0.2">
      <c r="B24" s="55"/>
    </row>
    <row r="25" spans="1:15" x14ac:dyDescent="0.2">
      <c r="B25" s="55" t="s">
        <v>93</v>
      </c>
      <c r="C25" s="75">
        <v>39835565.799999997</v>
      </c>
      <c r="E25" s="75">
        <f>C31</f>
        <v>36264210.689999998</v>
      </c>
      <c r="G25" s="75">
        <f>E31</f>
        <v>36211072.359999999</v>
      </c>
      <c r="I25" s="75">
        <f>G31</f>
        <v>34766769.539999999</v>
      </c>
      <c r="K25" s="75">
        <f>I31</f>
        <v>53689634.949999988</v>
      </c>
      <c r="M25" s="75">
        <f>K31</f>
        <v>49405381.769999981</v>
      </c>
      <c r="O25" s="75">
        <f>M31</f>
        <v>49405381.769999981</v>
      </c>
    </row>
    <row r="26" spans="1:15" x14ac:dyDescent="0.2">
      <c r="B26" s="55"/>
    </row>
    <row r="27" spans="1:15" x14ac:dyDescent="0.2">
      <c r="A27" s="77" t="s">
        <v>94</v>
      </c>
      <c r="B27" s="55" t="s">
        <v>95</v>
      </c>
      <c r="C27" s="75">
        <v>11364536.76</v>
      </c>
      <c r="E27" s="75">
        <v>7132762.1299999999</v>
      </c>
      <c r="G27" s="75">
        <v>4849687.93</v>
      </c>
      <c r="I27" s="75">
        <v>128670354.19</v>
      </c>
      <c r="K27" s="75">
        <v>140377438.13</v>
      </c>
      <c r="M27" s="75">
        <v>0</v>
      </c>
      <c r="O27" s="75">
        <v>0</v>
      </c>
    </row>
    <row r="28" spans="1:15" x14ac:dyDescent="0.2">
      <c r="B28" s="55"/>
    </row>
    <row r="29" spans="1:15" x14ac:dyDescent="0.2">
      <c r="A29" s="77" t="s">
        <v>96</v>
      </c>
      <c r="B29" s="55" t="s">
        <v>97</v>
      </c>
      <c r="C29" s="75">
        <v>14935891.869999999</v>
      </c>
      <c r="E29" s="75">
        <v>7185900.46</v>
      </c>
      <c r="G29" s="75">
        <v>6293990.75</v>
      </c>
      <c r="I29" s="75">
        <v>109747488.78</v>
      </c>
      <c r="K29" s="75">
        <v>144661691.31</v>
      </c>
      <c r="M29" s="75">
        <v>0</v>
      </c>
      <c r="O29" s="75">
        <v>0</v>
      </c>
    </row>
    <row r="30" spans="1:15" x14ac:dyDescent="0.2">
      <c r="B30" s="55"/>
    </row>
    <row r="31" spans="1:15" x14ac:dyDescent="0.2">
      <c r="B31" s="55" t="s">
        <v>98</v>
      </c>
      <c r="C31" s="75">
        <f>+C25+C27-C29</f>
        <v>36264210.689999998</v>
      </c>
      <c r="E31" s="75">
        <f>+E25+E27-E29</f>
        <v>36211072.359999999</v>
      </c>
      <c r="G31" s="75">
        <f>+G25+G27-G29</f>
        <v>34766769.539999999</v>
      </c>
      <c r="I31" s="75">
        <f>+I25+I27-I29</f>
        <v>53689634.949999988</v>
      </c>
      <c r="K31" s="75">
        <f>+K25+K27-K29</f>
        <v>49405381.769999981</v>
      </c>
      <c r="M31" s="75">
        <f>+M25+M27-M29</f>
        <v>49405381.769999981</v>
      </c>
      <c r="O31" s="75">
        <f>+O25+O27-O29</f>
        <v>49405381.769999981</v>
      </c>
    </row>
    <row r="32" spans="1:15" x14ac:dyDescent="0.2">
      <c r="B32" s="55"/>
      <c r="C32" s="75"/>
      <c r="E32" s="75"/>
      <c r="G32" s="75"/>
      <c r="I32" s="75"/>
      <c r="K32" s="75"/>
      <c r="M32" s="75"/>
      <c r="O32" s="75"/>
    </row>
    <row r="33" spans="2:15" ht="13.5" thickBot="1" x14ac:dyDescent="0.25">
      <c r="B33" s="55" t="s">
        <v>99</v>
      </c>
      <c r="C33" s="74">
        <f>+C31-C25</f>
        <v>-3571355.1099999994</v>
      </c>
      <c r="E33" s="74">
        <f>+E31-E25</f>
        <v>-53138.329999998212</v>
      </c>
      <c r="G33" s="74">
        <f>+G31-G25</f>
        <v>-1444302.8200000003</v>
      </c>
      <c r="I33" s="74">
        <f>+I31-I25</f>
        <v>18922865.409999989</v>
      </c>
      <c r="K33" s="74">
        <f>+K31-K25</f>
        <v>-4284253.1800000072</v>
      </c>
      <c r="M33" s="74">
        <f>+M31-M25</f>
        <v>0</v>
      </c>
      <c r="O33" s="74">
        <f>+O31-O25</f>
        <v>0</v>
      </c>
    </row>
    <row r="34" spans="2:15" ht="13.5" thickTop="1" x14ac:dyDescent="0.2"/>
  </sheetData>
  <pageMargins left="0.70866141732283472" right="0.70866141732283472" top="0.74803149606299213" bottom="0.74803149606299213" header="0.31496062992125984" footer="0.31496062992125984"/>
  <pageSetup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99"/>
  <sheetViews>
    <sheetView tabSelected="1" zoomScaleNormal="100" workbookViewId="0">
      <pane xSplit="1" ySplit="7" topLeftCell="F67" activePane="bottomRight" state="frozen"/>
      <selection pane="topRight" activeCell="B1" sqref="B1"/>
      <selection pane="bottomLeft" activeCell="A7" sqref="A7"/>
      <selection pane="bottomRight" activeCell="L103" sqref="L102:L103"/>
    </sheetView>
  </sheetViews>
  <sheetFormatPr baseColWidth="10" defaultColWidth="9.140625" defaultRowHeight="12.75" x14ac:dyDescent="0.2"/>
  <cols>
    <col min="1" max="1" width="50.7109375" customWidth="1"/>
    <col min="2" max="2" width="14.7109375" style="1" customWidth="1"/>
    <col min="3" max="3" width="14.7109375" style="21" customWidth="1"/>
    <col min="4" max="4" width="14.7109375" style="1" customWidth="1"/>
    <col min="5" max="5" width="14.7109375" style="10" customWidth="1"/>
    <col min="6" max="7" width="14.7109375" style="1" customWidth="1"/>
    <col min="8" max="8" width="13.5703125" bestFit="1" customWidth="1"/>
    <col min="9" max="12" width="14.7109375" customWidth="1"/>
    <col min="13" max="13" width="15.28515625" customWidth="1"/>
    <col min="14" max="14" width="15" style="18" customWidth="1"/>
    <col min="15" max="15" width="15.28515625" bestFit="1" customWidth="1"/>
    <col min="16" max="16" width="18.42578125" bestFit="1" customWidth="1"/>
    <col min="17" max="17" width="13.85546875" bestFit="1" customWidth="1"/>
  </cols>
  <sheetData>
    <row r="1" spans="1:16" ht="18.75" x14ac:dyDescent="0.3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6" ht="18.75" x14ac:dyDescent="0.2">
      <c r="A2" s="110">
        <v>2021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6" ht="15.75" x14ac:dyDescent="0.2">
      <c r="A3" s="111" t="s">
        <v>100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6" x14ac:dyDescent="0.2">
      <c r="A4" s="112" t="s">
        <v>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6" x14ac:dyDescent="0.2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6" ht="9.75" customHeight="1" x14ac:dyDescent="0.2">
      <c r="A6" s="102"/>
      <c r="B6" s="82"/>
      <c r="C6" s="82"/>
      <c r="D6" s="82"/>
      <c r="E6" s="82"/>
      <c r="F6" s="82"/>
      <c r="G6" s="82"/>
      <c r="H6" s="102"/>
      <c r="I6" s="102"/>
      <c r="J6" s="102"/>
      <c r="K6" s="102"/>
      <c r="L6" s="102"/>
      <c r="M6" s="102"/>
      <c r="N6" s="102"/>
    </row>
    <row r="7" spans="1:16" s="93" customFormat="1" ht="15.95" customHeight="1" x14ac:dyDescent="0.2">
      <c r="A7" s="91" t="s">
        <v>166</v>
      </c>
      <c r="B7" s="92" t="s">
        <v>167</v>
      </c>
      <c r="C7" s="92" t="s">
        <v>168</v>
      </c>
      <c r="D7" s="92" t="s">
        <v>169</v>
      </c>
      <c r="E7" s="92" t="s">
        <v>170</v>
      </c>
      <c r="F7" s="92" t="s">
        <v>171</v>
      </c>
      <c r="G7" s="92" t="s">
        <v>172</v>
      </c>
      <c r="H7" s="92" t="s">
        <v>173</v>
      </c>
      <c r="I7" s="92" t="s">
        <v>174</v>
      </c>
      <c r="J7" s="92" t="s">
        <v>175</v>
      </c>
      <c r="K7" s="92" t="s">
        <v>176</v>
      </c>
      <c r="L7" s="92" t="s">
        <v>177</v>
      </c>
      <c r="M7" s="92" t="s">
        <v>178</v>
      </c>
      <c r="N7" s="2" t="s">
        <v>6</v>
      </c>
    </row>
    <row r="8" spans="1:16" x14ac:dyDescent="0.2">
      <c r="A8" s="3" t="s">
        <v>101</v>
      </c>
      <c r="B8" s="83"/>
      <c r="C8" s="4"/>
      <c r="D8" s="84"/>
      <c r="E8" s="5"/>
      <c r="F8" s="5"/>
      <c r="G8" s="5"/>
      <c r="H8" s="5"/>
      <c r="I8" s="5"/>
      <c r="J8" s="5"/>
      <c r="K8" s="5"/>
      <c r="L8" s="5"/>
      <c r="M8" s="5"/>
      <c r="N8" s="57"/>
    </row>
    <row r="9" spans="1:16" ht="17.25" customHeight="1" x14ac:dyDescent="0.2">
      <c r="A9" s="6" t="s">
        <v>102</v>
      </c>
      <c r="B9" s="60"/>
      <c r="C9" s="60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"/>
    </row>
    <row r="10" spans="1:16" x14ac:dyDescent="0.2">
      <c r="A10" s="8" t="s">
        <v>103</v>
      </c>
      <c r="B10" s="81">
        <v>138516154.46000001</v>
      </c>
      <c r="C10" s="79">
        <v>131946572.61</v>
      </c>
      <c r="D10" s="10">
        <v>130192846.38</v>
      </c>
      <c r="E10" s="10">
        <v>131627485.31999999</v>
      </c>
      <c r="F10" s="61">
        <v>131025225.14</v>
      </c>
      <c r="G10" s="10">
        <v>138166822.65000001</v>
      </c>
      <c r="H10" s="10">
        <v>134718795.15000001</v>
      </c>
      <c r="I10" s="10">
        <v>138531465.59999999</v>
      </c>
      <c r="J10" s="10">
        <v>138539569.59999999</v>
      </c>
      <c r="K10" s="10">
        <v>138654684.75</v>
      </c>
      <c r="L10" s="10">
        <v>142736720.49000001</v>
      </c>
      <c r="M10" s="10">
        <v>142535980.36000001</v>
      </c>
      <c r="N10" s="10">
        <f>SUM(B10:M10)</f>
        <v>1637192322.5099998</v>
      </c>
    </row>
    <row r="11" spans="1:16" x14ac:dyDescent="0.2">
      <c r="A11" s="8" t="s">
        <v>104</v>
      </c>
      <c r="B11" s="81">
        <v>2273574.52</v>
      </c>
      <c r="C11" s="81">
        <v>2980335.27</v>
      </c>
      <c r="D11" s="81">
        <v>1818743.5999999999</v>
      </c>
      <c r="E11" s="81">
        <v>233282231.56999999</v>
      </c>
      <c r="F11" s="81">
        <v>6228272.120000001</v>
      </c>
      <c r="G11" s="81">
        <v>7192163.5</v>
      </c>
      <c r="H11" s="81">
        <v>1583368.39</v>
      </c>
      <c r="I11" s="81">
        <v>2766087.3</v>
      </c>
      <c r="J11" s="81">
        <v>3483521.6100000003</v>
      </c>
      <c r="K11" s="81">
        <v>515116053.52000004</v>
      </c>
      <c r="L11" s="81">
        <v>3813774.64</v>
      </c>
      <c r="M11" s="81">
        <v>1060163125.04</v>
      </c>
      <c r="N11" s="10">
        <f>SUM(B11:M11)</f>
        <v>1840701251.0799999</v>
      </c>
    </row>
    <row r="12" spans="1:16" x14ac:dyDescent="0.2">
      <c r="A12" s="3"/>
      <c r="B12" s="85"/>
      <c r="C12" s="4"/>
      <c r="D12" s="84"/>
      <c r="E12" s="84"/>
      <c r="F12" s="5"/>
      <c r="G12" s="5"/>
      <c r="H12" s="5"/>
      <c r="I12" s="5"/>
      <c r="J12" s="5"/>
      <c r="K12" s="5"/>
      <c r="L12" s="5"/>
      <c r="M12" s="5"/>
      <c r="N12" s="59"/>
    </row>
    <row r="13" spans="1:16" ht="15.95" customHeight="1" x14ac:dyDescent="0.2">
      <c r="A13" s="16" t="s">
        <v>5</v>
      </c>
      <c r="B13" s="17">
        <f>SUM(B10:B12)</f>
        <v>140789728.98000002</v>
      </c>
      <c r="C13" s="17">
        <f t="shared" ref="C13:J13" si="0">SUM(C10:C12)</f>
        <v>134926907.88</v>
      </c>
      <c r="D13" s="17">
        <f t="shared" si="0"/>
        <v>132011589.97999999</v>
      </c>
      <c r="E13" s="17">
        <f t="shared" si="0"/>
        <v>364909716.88999999</v>
      </c>
      <c r="F13" s="17">
        <f t="shared" si="0"/>
        <v>137253497.25999999</v>
      </c>
      <c r="G13" s="17">
        <f t="shared" si="0"/>
        <v>145358986.15000001</v>
      </c>
      <c r="H13" s="17">
        <f t="shared" si="0"/>
        <v>136302163.53999999</v>
      </c>
      <c r="I13" s="17">
        <f t="shared" si="0"/>
        <v>141297552.90000001</v>
      </c>
      <c r="J13" s="17">
        <f t="shared" si="0"/>
        <v>142023091.21000001</v>
      </c>
      <c r="K13" s="17">
        <f>SUM(K10:K12)</f>
        <v>653770738.26999998</v>
      </c>
      <c r="L13" s="17">
        <f>SUM(L10:L12)</f>
        <v>146550495.13</v>
      </c>
      <c r="M13" s="17">
        <f>SUM(M10:M12)</f>
        <v>1202699105.4000001</v>
      </c>
      <c r="N13" s="17">
        <f>SUM(N10:N12)</f>
        <v>3477893573.5899997</v>
      </c>
      <c r="O13" s="1"/>
      <c r="P13" s="86"/>
    </row>
    <row r="14" spans="1:16" x14ac:dyDescent="0.2">
      <c r="A14" s="3" t="s">
        <v>60</v>
      </c>
      <c r="B14" s="85"/>
      <c r="C14" s="4"/>
      <c r="D14" s="84"/>
      <c r="E14" s="84"/>
      <c r="F14" s="5"/>
      <c r="G14" s="5"/>
      <c r="H14" s="5"/>
      <c r="I14" s="5"/>
      <c r="J14" s="5"/>
      <c r="K14" s="5"/>
      <c r="L14" s="5"/>
      <c r="M14" s="5"/>
      <c r="N14" s="59"/>
    </row>
    <row r="15" spans="1:16" x14ac:dyDescent="0.2">
      <c r="A15" s="89" t="s">
        <v>105</v>
      </c>
      <c r="B15" s="81"/>
      <c r="C15" s="79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6" x14ac:dyDescent="0.2">
      <c r="A16" s="90" t="s">
        <v>106</v>
      </c>
      <c r="B16" s="81">
        <v>9157638.6900000013</v>
      </c>
      <c r="C16" s="81">
        <v>0</v>
      </c>
      <c r="D16" s="81">
        <v>21328735.589999992</v>
      </c>
      <c r="E16" s="81">
        <v>0</v>
      </c>
      <c r="F16" s="81">
        <v>0</v>
      </c>
      <c r="G16" s="81">
        <v>35580821.890000001</v>
      </c>
      <c r="H16" s="81">
        <v>91894381.799999997</v>
      </c>
      <c r="I16" s="81">
        <v>0</v>
      </c>
      <c r="J16" s="81">
        <v>0</v>
      </c>
      <c r="K16" s="10">
        <v>121768963.19000003</v>
      </c>
      <c r="L16" s="10">
        <v>108589832.22</v>
      </c>
      <c r="M16" s="10">
        <v>0</v>
      </c>
      <c r="N16" s="10">
        <f>SUM(B16:M16)</f>
        <v>388320373.38</v>
      </c>
    </row>
    <row r="17" spans="1:16" x14ac:dyDescent="0.2">
      <c r="A17" s="90" t="s">
        <v>107</v>
      </c>
      <c r="B17" s="81">
        <v>0</v>
      </c>
      <c r="C17" s="81">
        <v>72105065.599999994</v>
      </c>
      <c r="D17" s="81">
        <v>0</v>
      </c>
      <c r="E17" s="81">
        <v>0</v>
      </c>
      <c r="F17" s="81">
        <v>46281519.290000021</v>
      </c>
      <c r="G17" s="81">
        <v>0</v>
      </c>
      <c r="H17" s="81">
        <v>0</v>
      </c>
      <c r="I17" s="81">
        <v>91032251.869999945</v>
      </c>
      <c r="J17" s="81">
        <v>17236593.25</v>
      </c>
      <c r="K17" s="81">
        <v>0</v>
      </c>
      <c r="L17" s="81">
        <v>0</v>
      </c>
      <c r="M17" s="81">
        <v>661459296.88999987</v>
      </c>
      <c r="N17" s="10">
        <f>SUM(B17:M17)</f>
        <v>888114726.89999986</v>
      </c>
    </row>
    <row r="18" spans="1:16" ht="15.95" customHeight="1" x14ac:dyDescent="0.2">
      <c r="A18" s="16" t="s">
        <v>69</v>
      </c>
      <c r="B18" s="17">
        <f t="shared" ref="B18:N18" si="1">SUM(B15:B17)</f>
        <v>9157638.6900000013</v>
      </c>
      <c r="C18" s="17">
        <f t="shared" si="1"/>
        <v>72105065.599999994</v>
      </c>
      <c r="D18" s="17">
        <f t="shared" si="1"/>
        <v>21328735.589999992</v>
      </c>
      <c r="E18" s="17">
        <f t="shared" si="1"/>
        <v>0</v>
      </c>
      <c r="F18" s="17">
        <f t="shared" si="1"/>
        <v>46281519.290000021</v>
      </c>
      <c r="G18" s="17">
        <f t="shared" si="1"/>
        <v>35580821.890000001</v>
      </c>
      <c r="H18" s="17">
        <f t="shared" si="1"/>
        <v>91894381.799999997</v>
      </c>
      <c r="I18" s="17">
        <f t="shared" si="1"/>
        <v>91032251.869999945</v>
      </c>
      <c r="J18" s="17">
        <f t="shared" si="1"/>
        <v>17236593.25</v>
      </c>
      <c r="K18" s="17">
        <f t="shared" si="1"/>
        <v>121768963.19000003</v>
      </c>
      <c r="L18" s="17">
        <f t="shared" si="1"/>
        <v>108589832.22</v>
      </c>
      <c r="M18" s="17">
        <f t="shared" si="1"/>
        <v>661459296.88999987</v>
      </c>
      <c r="N18" s="17">
        <f t="shared" si="1"/>
        <v>1276435100.2799997</v>
      </c>
      <c r="O18" s="1"/>
      <c r="P18" s="86"/>
    </row>
    <row r="19" spans="1:16" x14ac:dyDescent="0.2">
      <c r="A19" s="18"/>
      <c r="B19" s="10"/>
      <c r="C19" s="9"/>
      <c r="F19" s="10"/>
      <c r="G19" s="10"/>
      <c r="H19" s="10"/>
      <c r="I19" s="18"/>
      <c r="J19" s="10"/>
      <c r="K19" s="10"/>
      <c r="L19" s="10"/>
      <c r="M19" s="10"/>
    </row>
    <row r="20" spans="1:16" ht="15.95" customHeight="1" x14ac:dyDescent="0.2">
      <c r="A20" s="19" t="s">
        <v>108</v>
      </c>
      <c r="B20" s="20">
        <f t="shared" ref="B20:M20" si="2">B18+B13</f>
        <v>149947367.67000002</v>
      </c>
      <c r="C20" s="20">
        <f t="shared" si="2"/>
        <v>207031973.47999999</v>
      </c>
      <c r="D20" s="20">
        <f t="shared" si="2"/>
        <v>153340325.56999999</v>
      </c>
      <c r="E20" s="20">
        <f t="shared" si="2"/>
        <v>364909716.88999999</v>
      </c>
      <c r="F20" s="20">
        <f t="shared" si="2"/>
        <v>183535016.55000001</v>
      </c>
      <c r="G20" s="20">
        <f t="shared" si="2"/>
        <v>180939808.04000002</v>
      </c>
      <c r="H20" s="20">
        <f t="shared" si="2"/>
        <v>228196545.33999997</v>
      </c>
      <c r="I20" s="20">
        <f t="shared" si="2"/>
        <v>232329804.76999995</v>
      </c>
      <c r="J20" s="20">
        <f t="shared" si="2"/>
        <v>159259684.46000001</v>
      </c>
      <c r="K20" s="20">
        <f t="shared" si="2"/>
        <v>775539701.46000004</v>
      </c>
      <c r="L20" s="20">
        <f t="shared" si="2"/>
        <v>255140327.34999999</v>
      </c>
      <c r="M20" s="20">
        <f t="shared" si="2"/>
        <v>1864158402.29</v>
      </c>
      <c r="N20" s="20">
        <f>SUM(B20:M20)</f>
        <v>4754328673.8699989</v>
      </c>
    </row>
    <row r="21" spans="1:16" x14ac:dyDescent="0.2">
      <c r="A21" s="8"/>
      <c r="B21" s="81"/>
      <c r="C21" s="79"/>
      <c r="D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6" x14ac:dyDescent="0.2">
      <c r="A22" s="3" t="s">
        <v>17</v>
      </c>
      <c r="B22" s="83"/>
      <c r="C22" s="4"/>
      <c r="D22" s="84"/>
      <c r="E22" s="5"/>
      <c r="F22" s="5"/>
      <c r="G22" s="5"/>
      <c r="H22" s="5"/>
      <c r="I22" s="5"/>
      <c r="J22" s="5"/>
      <c r="K22" s="5"/>
      <c r="L22" s="5"/>
      <c r="M22" s="5"/>
      <c r="N22" s="57"/>
    </row>
    <row r="23" spans="1:16" x14ac:dyDescent="0.2">
      <c r="A23" s="6" t="s">
        <v>18</v>
      </c>
      <c r="B23" s="60">
        <v>123149587.09999999</v>
      </c>
      <c r="C23" s="60">
        <v>99995959.640000015</v>
      </c>
      <c r="D23" s="58">
        <v>87576906.720000014</v>
      </c>
      <c r="E23" s="58">
        <v>77414197.659999996</v>
      </c>
      <c r="F23" s="58">
        <v>91011800.279999986</v>
      </c>
      <c r="G23" s="58">
        <v>112614316.47999999</v>
      </c>
      <c r="H23" s="58">
        <v>87233659.469999999</v>
      </c>
      <c r="I23" s="58">
        <v>84629155.359999985</v>
      </c>
      <c r="J23" s="58">
        <v>84754974.11999999</v>
      </c>
      <c r="K23" s="58">
        <v>74350050.269999996</v>
      </c>
      <c r="L23" s="58">
        <v>81749136.680000007</v>
      </c>
      <c r="M23" s="58">
        <v>96746861.109999999</v>
      </c>
      <c r="N23" s="58">
        <f t="shared" ref="N23" si="3">N24+N31+N32+N33+N34</f>
        <v>1101226604.8899999</v>
      </c>
      <c r="O23" s="97"/>
    </row>
    <row r="24" spans="1:16" x14ac:dyDescent="0.2">
      <c r="A24" s="8" t="s">
        <v>19</v>
      </c>
      <c r="B24" s="12">
        <v>107825564.7</v>
      </c>
      <c r="C24" s="61">
        <v>84993272.020000011</v>
      </c>
      <c r="D24" s="10">
        <v>74025490.940000013</v>
      </c>
      <c r="E24" s="10">
        <v>71811743.25</v>
      </c>
      <c r="F24" s="10">
        <v>75962146.36999999</v>
      </c>
      <c r="G24" s="10">
        <v>62737614.340000004</v>
      </c>
      <c r="H24" s="10">
        <v>71978915.930000007</v>
      </c>
      <c r="I24" s="10">
        <v>64014933.439999998</v>
      </c>
      <c r="J24" s="10">
        <v>76464590.409999996</v>
      </c>
      <c r="K24" s="10">
        <v>63264980.369999997</v>
      </c>
      <c r="L24" s="10">
        <v>63614191.600000009</v>
      </c>
      <c r="M24" s="10">
        <v>57155217.75</v>
      </c>
      <c r="N24" s="10">
        <f>SUM(B24:M24)</f>
        <v>873848661.12</v>
      </c>
    </row>
    <row r="25" spans="1:16" hidden="1" x14ac:dyDescent="0.2">
      <c r="A25" s="24" t="s">
        <v>109</v>
      </c>
      <c r="B25" s="79">
        <v>51398209.289999999</v>
      </c>
      <c r="C25" s="79">
        <v>52025181.090000004</v>
      </c>
      <c r="D25" s="10">
        <v>51205298.75</v>
      </c>
      <c r="E25" s="10">
        <v>51661506.130000003</v>
      </c>
      <c r="F25" s="10">
        <v>51452466.710000001</v>
      </c>
      <c r="G25" s="10">
        <v>50943234.200000003</v>
      </c>
      <c r="H25" s="10">
        <v>51811646.549999997</v>
      </c>
      <c r="I25" s="10">
        <v>51601878.82</v>
      </c>
      <c r="J25" s="10">
        <v>51418443.590000004</v>
      </c>
      <c r="K25" s="10">
        <v>51782916.329999998</v>
      </c>
      <c r="L25" s="10">
        <v>51809201.950000003</v>
      </c>
      <c r="M25" s="10">
        <v>52117348.5</v>
      </c>
      <c r="N25" s="10">
        <f t="shared" ref="N25:N34" si="4">SUM(B25:M25)</f>
        <v>619227331.90999997</v>
      </c>
    </row>
    <row r="26" spans="1:16" hidden="1" x14ac:dyDescent="0.2">
      <c r="A26" s="24" t="s">
        <v>110</v>
      </c>
      <c r="B26" s="79">
        <v>0</v>
      </c>
      <c r="C26" s="79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4"/>
        <v>0</v>
      </c>
    </row>
    <row r="27" spans="1:16" hidden="1" x14ac:dyDescent="0.2">
      <c r="A27" s="24" t="s">
        <v>9</v>
      </c>
      <c r="B27" s="79">
        <v>0</v>
      </c>
      <c r="C27" s="79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 t="shared" si="4"/>
        <v>0</v>
      </c>
    </row>
    <row r="28" spans="1:16" hidden="1" x14ac:dyDescent="0.2">
      <c r="A28" s="24" t="s">
        <v>111</v>
      </c>
      <c r="B28" s="79">
        <v>5215614.0999999996</v>
      </c>
      <c r="C28" s="79">
        <v>5256789.7699999996</v>
      </c>
      <c r="D28" s="10">
        <v>5257568.67</v>
      </c>
      <c r="E28" s="10">
        <v>5139769</v>
      </c>
      <c r="F28" s="10">
        <v>5238220</v>
      </c>
      <c r="G28" s="10">
        <v>5134931.03</v>
      </c>
      <c r="H28" s="10">
        <v>4463389.4800000004</v>
      </c>
      <c r="I28" s="10">
        <v>5200133.3</v>
      </c>
      <c r="J28" s="10">
        <v>5164758.3</v>
      </c>
      <c r="K28" s="10">
        <v>5178758.3</v>
      </c>
      <c r="L28" s="10">
        <v>5183245.2</v>
      </c>
      <c r="M28" s="10">
        <v>1460521.7</v>
      </c>
      <c r="N28" s="10">
        <f t="shared" si="4"/>
        <v>57893698.849999994</v>
      </c>
    </row>
    <row r="29" spans="1:16" hidden="1" x14ac:dyDescent="0.2">
      <c r="A29" s="24" t="s">
        <v>112</v>
      </c>
      <c r="B29" s="79">
        <v>46019843.289999999</v>
      </c>
      <c r="C29" s="79">
        <v>24775946.57</v>
      </c>
      <c r="D29" s="10">
        <v>14316491.23</v>
      </c>
      <c r="E29" s="10">
        <v>12567943.27</v>
      </c>
      <c r="F29" s="10">
        <v>16646521.34</v>
      </c>
      <c r="G29" s="10">
        <v>5086348.2</v>
      </c>
      <c r="H29" s="10">
        <v>13681668.92</v>
      </c>
      <c r="I29" s="10">
        <v>3433625.78</v>
      </c>
      <c r="J29" s="10">
        <v>10703438.380000001</v>
      </c>
      <c r="K29" s="10">
        <v>1902901.54</v>
      </c>
      <c r="L29" s="10">
        <v>3468350.34</v>
      </c>
      <c r="M29" s="10">
        <v>2606026.5</v>
      </c>
      <c r="N29" s="10">
        <f t="shared" si="4"/>
        <v>155209105.35999998</v>
      </c>
    </row>
    <row r="30" spans="1:16" hidden="1" x14ac:dyDescent="0.2">
      <c r="A30" s="24" t="s">
        <v>10</v>
      </c>
      <c r="B30" s="79">
        <v>5191898.0199999996</v>
      </c>
      <c r="C30" s="79">
        <v>2935354.59</v>
      </c>
      <c r="D30" s="10">
        <v>3246132.29</v>
      </c>
      <c r="E30" s="10">
        <v>2442524.85</v>
      </c>
      <c r="F30" s="10">
        <v>2624938.3199999998</v>
      </c>
      <c r="G30" s="10">
        <v>1573100.91</v>
      </c>
      <c r="H30" s="10">
        <v>2022210.98</v>
      </c>
      <c r="I30" s="10">
        <v>3779295.54</v>
      </c>
      <c r="J30" s="10">
        <v>9177950.1400000006</v>
      </c>
      <c r="K30" s="10">
        <v>4400404.2</v>
      </c>
      <c r="L30" s="10">
        <v>3153394.11</v>
      </c>
      <c r="M30" s="10">
        <v>971321.05</v>
      </c>
      <c r="N30" s="10">
        <f t="shared" si="4"/>
        <v>41518524.999999993</v>
      </c>
    </row>
    <row r="31" spans="1:16" x14ac:dyDescent="0.2">
      <c r="A31" s="8" t="s">
        <v>20</v>
      </c>
      <c r="B31" s="79">
        <v>1632225</v>
      </c>
      <c r="C31" s="79">
        <v>808600</v>
      </c>
      <c r="D31" s="10">
        <v>811100</v>
      </c>
      <c r="E31" s="10">
        <v>1991805.42</v>
      </c>
      <c r="F31" s="10">
        <v>1621325</v>
      </c>
      <c r="G31" s="10">
        <v>1586980</v>
      </c>
      <c r="H31" s="10">
        <v>1611275</v>
      </c>
      <c r="I31" s="10">
        <v>1569800</v>
      </c>
      <c r="J31" s="10">
        <v>1913300</v>
      </c>
      <c r="K31" s="10">
        <v>1817425</v>
      </c>
      <c r="L31" s="10">
        <v>1693400</v>
      </c>
      <c r="M31" s="10">
        <v>3177700</v>
      </c>
      <c r="N31" s="10">
        <f t="shared" si="4"/>
        <v>20234935.420000002</v>
      </c>
    </row>
    <row r="32" spans="1:16" x14ac:dyDescent="0.2">
      <c r="A32" s="8" t="s">
        <v>21</v>
      </c>
      <c r="B32" s="79">
        <v>269970.57</v>
      </c>
      <c r="C32" s="79">
        <v>289258.34999999998</v>
      </c>
      <c r="D32" s="10">
        <v>289258.34999999998</v>
      </c>
      <c r="E32" s="10">
        <v>289258.34999999998</v>
      </c>
      <c r="F32" s="10">
        <v>289258.34999999998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 t="shared" si="4"/>
        <v>1427003.9699999997</v>
      </c>
    </row>
    <row r="33" spans="1:32" x14ac:dyDescent="0.2">
      <c r="A33" s="8" t="s">
        <v>22</v>
      </c>
      <c r="B33" s="79">
        <v>6160874.3499999996</v>
      </c>
      <c r="C33" s="79">
        <v>6496271.8700000001</v>
      </c>
      <c r="D33" s="10">
        <v>5108984.8100000005</v>
      </c>
      <c r="E33" s="10">
        <v>3321390.6399999997</v>
      </c>
      <c r="F33" s="10">
        <v>5782830.4800000004</v>
      </c>
      <c r="G33" s="10">
        <v>40927478.789999999</v>
      </c>
      <c r="H33" s="10">
        <v>6305554.8199999994</v>
      </c>
      <c r="I33" s="10">
        <v>4149932.9600000004</v>
      </c>
      <c r="J33" s="10">
        <v>6377083.71</v>
      </c>
      <c r="K33" s="10">
        <v>1795985.76</v>
      </c>
      <c r="L33" s="10">
        <v>1444229.13</v>
      </c>
      <c r="M33" s="10">
        <v>28866914.849999998</v>
      </c>
      <c r="N33" s="10">
        <f t="shared" si="4"/>
        <v>116737532.16999997</v>
      </c>
    </row>
    <row r="34" spans="1:32" ht="15" customHeight="1" x14ac:dyDescent="0.3">
      <c r="A34" s="8" t="s">
        <v>23</v>
      </c>
      <c r="B34" s="61">
        <v>7260952.4799999995</v>
      </c>
      <c r="C34" s="79">
        <v>7408557.4000000004</v>
      </c>
      <c r="D34" s="10">
        <v>7342072.6200000001</v>
      </c>
      <c r="E34" s="10">
        <v>0</v>
      </c>
      <c r="F34" s="10">
        <v>7356240.0800000001</v>
      </c>
      <c r="G34" s="10">
        <v>7362243.3499999996</v>
      </c>
      <c r="H34" s="10">
        <v>7337913.7199999997</v>
      </c>
      <c r="I34" s="10">
        <v>14894488.959999999</v>
      </c>
      <c r="J34" s="10">
        <v>0</v>
      </c>
      <c r="K34" s="10">
        <v>7471659.1399999997</v>
      </c>
      <c r="L34" s="10">
        <v>14997315.950000001</v>
      </c>
      <c r="M34" s="10">
        <v>7547028.5099999998</v>
      </c>
      <c r="N34" s="10">
        <f t="shared" si="4"/>
        <v>88978472.210000008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" customHeight="1" x14ac:dyDescent="0.3">
      <c r="A35" s="6" t="s">
        <v>24</v>
      </c>
      <c r="B35" s="60">
        <v>11868713.170000002</v>
      </c>
      <c r="C35" s="60">
        <v>30315394.619999997</v>
      </c>
      <c r="D35" s="60">
        <v>21991838.469999999</v>
      </c>
      <c r="E35" s="60">
        <v>29729974.59</v>
      </c>
      <c r="F35" s="60">
        <v>22831200.399999999</v>
      </c>
      <c r="G35" s="60">
        <v>32024209.040000003</v>
      </c>
      <c r="H35" s="60">
        <v>25501736.479999997</v>
      </c>
      <c r="I35" s="60">
        <v>17868203.890000001</v>
      </c>
      <c r="J35" s="60">
        <v>20664280.859999999</v>
      </c>
      <c r="K35" s="60">
        <v>37814354.280000001</v>
      </c>
      <c r="L35" s="60">
        <v>26747198.75</v>
      </c>
      <c r="M35" s="60">
        <v>38604819.939999998</v>
      </c>
      <c r="N35" s="58">
        <f>SUM(B35:M35)</f>
        <v>315961924.48999995</v>
      </c>
      <c r="O35" s="1"/>
      <c r="Q35" s="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x14ac:dyDescent="0.2">
      <c r="A36" s="8" t="s">
        <v>25</v>
      </c>
      <c r="B36" s="79">
        <v>1357463.42</v>
      </c>
      <c r="C36" s="79">
        <v>1195734.1200000001</v>
      </c>
      <c r="D36" s="79">
        <v>1493453.79</v>
      </c>
      <c r="E36" s="79">
        <v>2281720.67</v>
      </c>
      <c r="F36" s="79">
        <v>1446984.56</v>
      </c>
      <c r="G36" s="79">
        <v>1608739.53</v>
      </c>
      <c r="H36" s="79">
        <v>3734691.67</v>
      </c>
      <c r="I36" s="79">
        <v>1953312.54</v>
      </c>
      <c r="J36" s="79">
        <v>2009888.31</v>
      </c>
      <c r="K36" s="79">
        <v>1321568.72</v>
      </c>
      <c r="L36" s="79">
        <v>1721027.6099999999</v>
      </c>
      <c r="M36" s="79">
        <v>1593257.05</v>
      </c>
      <c r="N36" s="81">
        <f t="shared" ref="N36:N75" si="5">SUM(B36:M36)</f>
        <v>21717841.989999998</v>
      </c>
    </row>
    <row r="37" spans="1:32" x14ac:dyDescent="0.2">
      <c r="A37" s="8" t="s">
        <v>26</v>
      </c>
      <c r="B37" s="79">
        <v>22862.5</v>
      </c>
      <c r="C37" s="79">
        <v>2294591.48</v>
      </c>
      <c r="D37" s="79">
        <v>5354696.54</v>
      </c>
      <c r="E37" s="79">
        <v>402185.63</v>
      </c>
      <c r="F37" s="79">
        <v>220623.84</v>
      </c>
      <c r="G37" s="79">
        <v>2981076.69</v>
      </c>
      <c r="H37" s="79">
        <v>93213</v>
      </c>
      <c r="I37" s="79">
        <v>94651.09</v>
      </c>
      <c r="J37" s="79">
        <v>2163062.48</v>
      </c>
      <c r="K37" s="79">
        <v>1648743.2</v>
      </c>
      <c r="L37" s="79">
        <v>3604661.4</v>
      </c>
      <c r="M37" s="79">
        <v>5894795.8099999996</v>
      </c>
      <c r="N37" s="81">
        <f t="shared" si="5"/>
        <v>24775163.659999996</v>
      </c>
    </row>
    <row r="38" spans="1:32" x14ac:dyDescent="0.2">
      <c r="A38" s="8" t="s">
        <v>27</v>
      </c>
      <c r="B38" s="79">
        <v>241850</v>
      </c>
      <c r="C38" s="79">
        <v>270950</v>
      </c>
      <c r="D38" s="79">
        <v>258100</v>
      </c>
      <c r="E38" s="79">
        <v>433200</v>
      </c>
      <c r="F38" s="79">
        <v>325962.5</v>
      </c>
      <c r="G38" s="79">
        <v>296447</v>
      </c>
      <c r="H38" s="79">
        <v>915518.8</v>
      </c>
      <c r="I38" s="79">
        <v>221625</v>
      </c>
      <c r="J38" s="79">
        <v>328214</v>
      </c>
      <c r="K38" s="79">
        <v>369635.2</v>
      </c>
      <c r="L38" s="79">
        <v>276450</v>
      </c>
      <c r="M38" s="79">
        <v>350375</v>
      </c>
      <c r="N38" s="81">
        <f t="shared" si="5"/>
        <v>4288327.5</v>
      </c>
    </row>
    <row r="39" spans="1:32" x14ac:dyDescent="0.2">
      <c r="A39" s="8" t="s">
        <v>28</v>
      </c>
      <c r="B39" s="79">
        <v>0</v>
      </c>
      <c r="C39" s="79">
        <v>18590</v>
      </c>
      <c r="D39" s="79">
        <v>18542.98</v>
      </c>
      <c r="E39" s="79">
        <v>7213</v>
      </c>
      <c r="F39" s="79">
        <v>8374</v>
      </c>
      <c r="G39" s="79">
        <v>12437.3</v>
      </c>
      <c r="H39" s="79">
        <v>363316.35</v>
      </c>
      <c r="I39" s="79">
        <v>42805</v>
      </c>
      <c r="J39" s="79">
        <v>3520</v>
      </c>
      <c r="K39" s="79">
        <v>22004</v>
      </c>
      <c r="L39" s="79">
        <v>3361</v>
      </c>
      <c r="M39" s="79">
        <v>31502.49</v>
      </c>
      <c r="N39" s="81">
        <f t="shared" si="5"/>
        <v>531666.12</v>
      </c>
    </row>
    <row r="40" spans="1:32" x14ac:dyDescent="0.2">
      <c r="A40" s="8" t="s">
        <v>29</v>
      </c>
      <c r="B40" s="79">
        <v>3734618.33</v>
      </c>
      <c r="C40" s="79">
        <v>8544995.7300000004</v>
      </c>
      <c r="D40" s="79">
        <v>9184059.0299999993</v>
      </c>
      <c r="E40" s="79">
        <v>12542977.41</v>
      </c>
      <c r="F40" s="79">
        <v>7445386.2699999996</v>
      </c>
      <c r="G40" s="79">
        <v>7556499.04</v>
      </c>
      <c r="H40" s="79">
        <v>4912312.75</v>
      </c>
      <c r="I40" s="79">
        <v>7195987.75</v>
      </c>
      <c r="J40" s="79">
        <v>7802788.5300000003</v>
      </c>
      <c r="K40" s="79">
        <v>11357589.860000001</v>
      </c>
      <c r="L40" s="79">
        <v>6238968.0600000005</v>
      </c>
      <c r="M40" s="79">
        <v>14649303.77</v>
      </c>
      <c r="N40" s="81">
        <f t="shared" si="5"/>
        <v>101165486.52999999</v>
      </c>
    </row>
    <row r="41" spans="1:32" x14ac:dyDescent="0.2">
      <c r="A41" s="8" t="s">
        <v>30</v>
      </c>
      <c r="B41" s="79">
        <v>604673.57000000007</v>
      </c>
      <c r="C41" s="79">
        <v>16644228.399999999</v>
      </c>
      <c r="D41" s="79">
        <v>2990559.68</v>
      </c>
      <c r="E41" s="79">
        <v>10741205.27</v>
      </c>
      <c r="F41" s="79">
        <v>9953366.4099999983</v>
      </c>
      <c r="G41" s="79">
        <v>15998300.290000001</v>
      </c>
      <c r="H41" s="79">
        <v>3323028.29</v>
      </c>
      <c r="I41" s="79">
        <v>3354718.39</v>
      </c>
      <c r="J41" s="79">
        <v>3346693.9200000004</v>
      </c>
      <c r="K41" s="79">
        <v>10928302.420000002</v>
      </c>
      <c r="L41" s="79">
        <v>7519139.3400000008</v>
      </c>
      <c r="M41" s="79">
        <v>3555225.12</v>
      </c>
      <c r="N41" s="81">
        <f>SUM(B41:M41)</f>
        <v>88959441.100000009</v>
      </c>
      <c r="O41" s="1"/>
    </row>
    <row r="42" spans="1:32" hidden="1" x14ac:dyDescent="0.2">
      <c r="A42" s="24" t="s">
        <v>113</v>
      </c>
      <c r="B42" s="61">
        <v>0</v>
      </c>
      <c r="C42" s="61">
        <v>310264.83</v>
      </c>
      <c r="D42" s="61">
        <v>310264.83</v>
      </c>
      <c r="E42" s="61">
        <v>514008.03</v>
      </c>
      <c r="F42" s="61">
        <v>514008.03</v>
      </c>
      <c r="G42" s="61">
        <v>310264.83</v>
      </c>
      <c r="H42" s="61">
        <v>310264.83</v>
      </c>
      <c r="I42" s="61">
        <v>310264.83</v>
      </c>
      <c r="J42" s="61">
        <v>310264.83</v>
      </c>
      <c r="K42" s="61">
        <v>310264.83</v>
      </c>
      <c r="L42" s="61">
        <v>310264.83</v>
      </c>
      <c r="M42" s="61">
        <v>310264.83</v>
      </c>
      <c r="N42" s="10">
        <f>SUM(B42:M42)</f>
        <v>3820399.5300000003</v>
      </c>
    </row>
    <row r="43" spans="1:32" hidden="1" x14ac:dyDescent="0.2">
      <c r="A43" s="24" t="s">
        <v>114</v>
      </c>
      <c r="B43" s="61">
        <v>0</v>
      </c>
      <c r="C43" s="61">
        <v>397828.54</v>
      </c>
      <c r="D43" s="61">
        <v>396588.36</v>
      </c>
      <c r="E43" s="61">
        <v>191250.65</v>
      </c>
      <c r="F43" s="61">
        <v>191250.65</v>
      </c>
      <c r="G43" s="61">
        <v>227326.96</v>
      </c>
      <c r="H43" s="61">
        <v>191250.65</v>
      </c>
      <c r="I43" s="61">
        <v>236506.61</v>
      </c>
      <c r="J43" s="61">
        <v>236830.21</v>
      </c>
      <c r="K43" s="61">
        <v>236830.21</v>
      </c>
      <c r="L43" s="61">
        <v>236830.21</v>
      </c>
      <c r="M43" s="61">
        <v>237153.83</v>
      </c>
      <c r="N43" s="10">
        <f t="shared" si="5"/>
        <v>2779646.88</v>
      </c>
    </row>
    <row r="44" spans="1:32" hidden="1" x14ac:dyDescent="0.2">
      <c r="A44" s="24" t="s">
        <v>31</v>
      </c>
      <c r="B44" s="61">
        <v>434872.4</v>
      </c>
      <c r="C44" s="61">
        <v>434872.4</v>
      </c>
      <c r="D44" s="61">
        <v>0</v>
      </c>
      <c r="E44" s="61">
        <v>789164.24</v>
      </c>
      <c r="F44" s="61">
        <v>314783.40000000002</v>
      </c>
      <c r="G44" s="61">
        <v>322248</v>
      </c>
      <c r="H44" s="61">
        <v>321636.5</v>
      </c>
      <c r="I44" s="61">
        <v>309998.40000000002</v>
      </c>
      <c r="J44" s="61">
        <v>303647.40000000002</v>
      </c>
      <c r="K44" s="61">
        <v>294721.2</v>
      </c>
      <c r="L44" s="61">
        <v>308345.40000000002</v>
      </c>
      <c r="M44" s="61">
        <v>307562.40000000002</v>
      </c>
      <c r="N44" s="10">
        <f t="shared" si="5"/>
        <v>4141851.7399999998</v>
      </c>
    </row>
    <row r="45" spans="1:32" hidden="1" x14ac:dyDescent="0.2">
      <c r="A45" s="24" t="s">
        <v>77</v>
      </c>
      <c r="B45" s="61">
        <v>0</v>
      </c>
      <c r="C45" s="61">
        <v>15331461.459999999</v>
      </c>
      <c r="D45" s="61">
        <v>2283706.4900000002</v>
      </c>
      <c r="E45" s="61">
        <v>8457967.1999999993</v>
      </c>
      <c r="F45" s="61">
        <v>8813066.0599999987</v>
      </c>
      <c r="G45" s="61">
        <v>15011896.08</v>
      </c>
      <c r="H45" s="61">
        <v>2206228.15</v>
      </c>
      <c r="I45" s="61">
        <v>2206228.1500000004</v>
      </c>
      <c r="J45" s="61">
        <v>2206228.14</v>
      </c>
      <c r="K45" s="61">
        <v>9967890.540000001</v>
      </c>
      <c r="L45" s="61">
        <v>6544294.7400000002</v>
      </c>
      <c r="M45" s="61">
        <v>2579453.96</v>
      </c>
      <c r="N45" s="10">
        <f t="shared" si="5"/>
        <v>75608420.969999984</v>
      </c>
    </row>
    <row r="46" spans="1:32" hidden="1" x14ac:dyDescent="0.2">
      <c r="A46" s="24" t="s">
        <v>32</v>
      </c>
      <c r="B46" s="61">
        <v>169801.17</v>
      </c>
      <c r="C46" s="61">
        <v>169801.17</v>
      </c>
      <c r="D46" s="61">
        <v>0</v>
      </c>
      <c r="E46" s="61">
        <v>249984.98</v>
      </c>
      <c r="F46" s="61">
        <v>120258.27</v>
      </c>
      <c r="G46" s="61">
        <v>126564.42</v>
      </c>
      <c r="H46" s="61">
        <v>123966.81</v>
      </c>
      <c r="I46" s="61">
        <v>122039.05</v>
      </c>
      <c r="J46" s="61">
        <v>120041.99</v>
      </c>
      <c r="K46" s="61">
        <v>118595.64</v>
      </c>
      <c r="L46" s="61">
        <v>119404.16</v>
      </c>
      <c r="M46" s="61">
        <v>120790.1</v>
      </c>
      <c r="N46" s="10">
        <f t="shared" si="5"/>
        <v>1561247.76</v>
      </c>
    </row>
    <row r="47" spans="1:32" hidden="1" x14ac:dyDescent="0.2">
      <c r="A47" s="24" t="s">
        <v>71</v>
      </c>
      <c r="B47" s="61">
        <v>0</v>
      </c>
      <c r="C47" s="61">
        <v>0</v>
      </c>
      <c r="D47" s="61">
        <v>0</v>
      </c>
      <c r="E47" s="61">
        <v>538830.17000000004</v>
      </c>
      <c r="F47" s="61">
        <v>0</v>
      </c>
      <c r="G47" s="61">
        <v>0</v>
      </c>
      <c r="H47" s="61">
        <v>169681.35</v>
      </c>
      <c r="I47" s="61">
        <v>169681.35</v>
      </c>
      <c r="J47" s="61">
        <v>169681.35</v>
      </c>
      <c r="K47" s="61">
        <v>0</v>
      </c>
      <c r="L47" s="61">
        <v>0</v>
      </c>
      <c r="M47" s="61">
        <v>0</v>
      </c>
      <c r="N47" s="10">
        <f t="shared" si="5"/>
        <v>1047874.22</v>
      </c>
    </row>
    <row r="48" spans="1:32" ht="25.5" x14ac:dyDescent="0.2">
      <c r="A48" s="8" t="s">
        <v>33</v>
      </c>
      <c r="B48" s="79">
        <v>823310.06</v>
      </c>
      <c r="C48" s="79">
        <v>331848.61</v>
      </c>
      <c r="D48" s="79">
        <v>1173957.25</v>
      </c>
      <c r="E48" s="79">
        <v>1691673.8199999998</v>
      </c>
      <c r="F48" s="79">
        <v>1329515.3</v>
      </c>
      <c r="G48" s="79">
        <v>511799.16000000003</v>
      </c>
      <c r="H48" s="79">
        <v>949260.69</v>
      </c>
      <c r="I48" s="79">
        <v>2676805.09</v>
      </c>
      <c r="J48" s="79">
        <v>169128.95999999999</v>
      </c>
      <c r="K48" s="79">
        <v>697276.49</v>
      </c>
      <c r="L48" s="79">
        <v>692542.08</v>
      </c>
      <c r="M48" s="79">
        <v>1066506.0899999999</v>
      </c>
      <c r="N48" s="81">
        <f t="shared" si="5"/>
        <v>12113623.600000001</v>
      </c>
    </row>
    <row r="49" spans="1:15" ht="25.5" x14ac:dyDescent="0.2">
      <c r="A49" s="8" t="s">
        <v>34</v>
      </c>
      <c r="B49" s="79">
        <v>5083935.29</v>
      </c>
      <c r="C49" s="79">
        <v>1014456.2799999999</v>
      </c>
      <c r="D49" s="79">
        <v>1518469.1999999997</v>
      </c>
      <c r="E49" s="79">
        <v>1629798.79</v>
      </c>
      <c r="F49" s="79">
        <v>2100987.52</v>
      </c>
      <c r="G49" s="79">
        <v>3058910.0300000003</v>
      </c>
      <c r="H49" s="79">
        <v>11210394.93</v>
      </c>
      <c r="I49" s="79">
        <v>2328299.0300000003</v>
      </c>
      <c r="J49" s="79">
        <v>4840984.66</v>
      </c>
      <c r="K49" s="79">
        <v>11469234.389999999</v>
      </c>
      <c r="L49" s="79">
        <v>6691049.2599999998</v>
      </c>
      <c r="M49" s="79">
        <v>11463854.609999999</v>
      </c>
      <c r="N49" s="81">
        <f t="shared" si="5"/>
        <v>62410373.989999995</v>
      </c>
    </row>
    <row r="50" spans="1:15" x14ac:dyDescent="0.2">
      <c r="A50" s="8" t="s">
        <v>35</v>
      </c>
      <c r="B50" s="79">
        <v>0</v>
      </c>
      <c r="C50" s="79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81">
        <f t="shared" si="5"/>
        <v>0</v>
      </c>
    </row>
    <row r="51" spans="1:15" x14ac:dyDescent="0.2">
      <c r="A51" s="6" t="s">
        <v>36</v>
      </c>
      <c r="B51" s="60">
        <v>757948.82000000007</v>
      </c>
      <c r="C51" s="60">
        <v>1507713.86</v>
      </c>
      <c r="D51" s="60">
        <v>1523284.5899999999</v>
      </c>
      <c r="E51" s="60">
        <v>1863514.0899999999</v>
      </c>
      <c r="F51" s="60">
        <v>2192970.87</v>
      </c>
      <c r="G51" s="60">
        <v>1856149.3</v>
      </c>
      <c r="H51" s="60">
        <v>1996991.5599999998</v>
      </c>
      <c r="I51" s="60">
        <v>5023316.4499999993</v>
      </c>
      <c r="J51" s="60">
        <v>1555472.21</v>
      </c>
      <c r="K51" s="60">
        <v>4209061.9700000007</v>
      </c>
      <c r="L51" s="60">
        <v>6104260.0800000001</v>
      </c>
      <c r="M51" s="60">
        <v>4175233.4499999997</v>
      </c>
      <c r="N51" s="58">
        <f>SUM(B51:M51)</f>
        <v>32765917.249999996</v>
      </c>
    </row>
    <row r="52" spans="1:15" x14ac:dyDescent="0.2">
      <c r="A52" s="8" t="s">
        <v>37</v>
      </c>
      <c r="B52" s="61">
        <v>0</v>
      </c>
      <c r="C52" s="79">
        <v>76093.77</v>
      </c>
      <c r="D52" s="61">
        <v>360151.73</v>
      </c>
      <c r="E52" s="61">
        <v>157621.13</v>
      </c>
      <c r="F52" s="61">
        <v>574207.31000000006</v>
      </c>
      <c r="G52" s="61">
        <v>374597.57999999996</v>
      </c>
      <c r="H52" s="61">
        <v>258387.65</v>
      </c>
      <c r="I52" s="61">
        <v>756488.43</v>
      </c>
      <c r="J52" s="61">
        <v>232527.66</v>
      </c>
      <c r="K52" s="61">
        <v>230806.07</v>
      </c>
      <c r="L52" s="61">
        <v>499017.53</v>
      </c>
      <c r="M52" s="61">
        <v>345926.14</v>
      </c>
      <c r="N52" s="10">
        <f t="shared" si="5"/>
        <v>3865825.0000000005</v>
      </c>
    </row>
    <row r="53" spans="1:15" x14ac:dyDescent="0.2">
      <c r="A53" s="8" t="s">
        <v>38</v>
      </c>
      <c r="B53" s="61">
        <v>0</v>
      </c>
      <c r="C53" s="79">
        <v>835.26</v>
      </c>
      <c r="D53" s="61">
        <v>0</v>
      </c>
      <c r="E53" s="61">
        <v>27242.240000000002</v>
      </c>
      <c r="F53" s="61">
        <v>11398.8</v>
      </c>
      <c r="G53" s="61">
        <v>81694.350000000006</v>
      </c>
      <c r="H53" s="61">
        <v>48409.5</v>
      </c>
      <c r="I53" s="61">
        <v>19842.349999999999</v>
      </c>
      <c r="J53" s="61">
        <v>0</v>
      </c>
      <c r="K53" s="61">
        <v>189466.04</v>
      </c>
      <c r="L53" s="61">
        <v>60036.51</v>
      </c>
      <c r="M53" s="61">
        <v>597195.64</v>
      </c>
      <c r="N53" s="10">
        <f t="shared" si="5"/>
        <v>1036120.6900000001</v>
      </c>
    </row>
    <row r="54" spans="1:15" x14ac:dyDescent="0.2">
      <c r="A54" s="8" t="s">
        <v>39</v>
      </c>
      <c r="B54" s="61">
        <v>24150</v>
      </c>
      <c r="C54" s="79">
        <v>450535.49</v>
      </c>
      <c r="D54" s="61">
        <v>97251.51</v>
      </c>
      <c r="E54" s="61">
        <v>32603.4</v>
      </c>
      <c r="F54" s="61">
        <v>128444.44</v>
      </c>
      <c r="G54" s="61">
        <v>0</v>
      </c>
      <c r="H54" s="61">
        <v>237442.5</v>
      </c>
      <c r="I54" s="61">
        <v>291784.41000000003</v>
      </c>
      <c r="J54" s="61">
        <v>38550</v>
      </c>
      <c r="K54" s="61">
        <v>0</v>
      </c>
      <c r="L54" s="61">
        <v>510695.74</v>
      </c>
      <c r="M54" s="61">
        <v>86525</v>
      </c>
      <c r="N54" s="10">
        <f t="shared" si="5"/>
        <v>1897982.49</v>
      </c>
    </row>
    <row r="55" spans="1:15" x14ac:dyDescent="0.2">
      <c r="A55" s="8" t="s">
        <v>40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  <c r="H55" s="79">
        <v>9399.9599999999991</v>
      </c>
      <c r="I55" s="79">
        <v>0</v>
      </c>
      <c r="J55" s="79">
        <v>0</v>
      </c>
      <c r="K55" s="79">
        <v>1198</v>
      </c>
      <c r="L55" s="79">
        <v>0</v>
      </c>
      <c r="M55" s="79">
        <v>9940.0300000000007</v>
      </c>
      <c r="N55" s="81">
        <f t="shared" si="5"/>
        <v>20537.989999999998</v>
      </c>
    </row>
    <row r="56" spans="1:15" x14ac:dyDescent="0.2">
      <c r="A56" s="8" t="s">
        <v>41</v>
      </c>
      <c r="B56" s="61">
        <v>0</v>
      </c>
      <c r="C56" s="79">
        <v>33563.43</v>
      </c>
      <c r="D56" s="61">
        <v>6914.51</v>
      </c>
      <c r="E56" s="61">
        <v>194</v>
      </c>
      <c r="F56" s="61">
        <v>16470.310000000001</v>
      </c>
      <c r="G56" s="61">
        <v>0</v>
      </c>
      <c r="H56" s="61">
        <v>442680.72</v>
      </c>
      <c r="I56" s="61">
        <v>45265.3</v>
      </c>
      <c r="J56" s="61">
        <v>21426</v>
      </c>
      <c r="K56" s="61">
        <v>206734</v>
      </c>
      <c r="L56" s="61">
        <v>11399.93</v>
      </c>
      <c r="M56" s="61">
        <v>683627.17</v>
      </c>
      <c r="N56" s="10">
        <f>SUM(B56:M56)</f>
        <v>1468275.37</v>
      </c>
      <c r="O56" t="s">
        <v>4</v>
      </c>
    </row>
    <row r="57" spans="1:15" ht="25.5" x14ac:dyDescent="0.2">
      <c r="A57" s="8" t="s">
        <v>42</v>
      </c>
      <c r="B57" s="61">
        <v>0</v>
      </c>
      <c r="C57" s="79">
        <v>10759.13</v>
      </c>
      <c r="D57" s="61">
        <v>5600.18</v>
      </c>
      <c r="E57" s="61">
        <v>41999.56</v>
      </c>
      <c r="F57" s="61">
        <v>29402</v>
      </c>
      <c r="G57" s="61">
        <v>184540</v>
      </c>
      <c r="H57" s="61">
        <v>183</v>
      </c>
      <c r="I57" s="61">
        <v>36448.42</v>
      </c>
      <c r="J57" s="61">
        <v>2680.01</v>
      </c>
      <c r="K57" s="61">
        <v>24190</v>
      </c>
      <c r="L57" s="61">
        <v>75733.45</v>
      </c>
      <c r="M57" s="61">
        <v>21787.479999999996</v>
      </c>
      <c r="N57" s="10">
        <f t="shared" si="5"/>
        <v>433323.23</v>
      </c>
    </row>
    <row r="58" spans="1:15" ht="25.5" x14ac:dyDescent="0.2">
      <c r="A58" s="8" t="s">
        <v>43</v>
      </c>
      <c r="B58" s="61">
        <v>683592.02</v>
      </c>
      <c r="C58" s="79">
        <v>820828.64</v>
      </c>
      <c r="D58" s="61">
        <v>764095.56</v>
      </c>
      <c r="E58" s="61">
        <v>860279.66</v>
      </c>
      <c r="F58" s="61">
        <v>1008818.4400000001</v>
      </c>
      <c r="G58" s="61">
        <v>810037.42</v>
      </c>
      <c r="H58" s="61">
        <v>946328.08</v>
      </c>
      <c r="I58" s="61">
        <v>1233845.95</v>
      </c>
      <c r="J58" s="61">
        <v>1015320.52</v>
      </c>
      <c r="K58" s="61">
        <v>1086074.01</v>
      </c>
      <c r="L58" s="61">
        <v>1012121.44</v>
      </c>
      <c r="M58" s="61">
        <v>1204425.8999999999</v>
      </c>
      <c r="N58" s="10">
        <f t="shared" si="5"/>
        <v>11445767.640000001</v>
      </c>
    </row>
    <row r="59" spans="1:15" ht="25.5" x14ac:dyDescent="0.2">
      <c r="A59" s="8" t="s">
        <v>44</v>
      </c>
      <c r="B59" s="61">
        <v>0</v>
      </c>
      <c r="C59" s="79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10">
        <f t="shared" si="5"/>
        <v>0</v>
      </c>
    </row>
    <row r="60" spans="1:15" x14ac:dyDescent="0.2">
      <c r="A60" s="8" t="s">
        <v>45</v>
      </c>
      <c r="B60" s="61">
        <v>50206.8</v>
      </c>
      <c r="C60" s="79">
        <v>115098.14</v>
      </c>
      <c r="D60" s="79">
        <v>289271.09999999998</v>
      </c>
      <c r="E60" s="79">
        <v>743574.1</v>
      </c>
      <c r="F60" s="79">
        <v>424229.57</v>
      </c>
      <c r="G60" s="79">
        <v>405279.95</v>
      </c>
      <c r="H60" s="79">
        <v>54160.15</v>
      </c>
      <c r="I60" s="79">
        <v>2639641.59</v>
      </c>
      <c r="J60" s="79">
        <v>244968.02000000002</v>
      </c>
      <c r="K60" s="79">
        <v>2470593.85</v>
      </c>
      <c r="L60" s="79">
        <v>3935255.48</v>
      </c>
      <c r="M60" s="79">
        <v>1225806.0899999999</v>
      </c>
      <c r="N60" s="10">
        <f t="shared" si="5"/>
        <v>12598084.84</v>
      </c>
    </row>
    <row r="61" spans="1:15" x14ac:dyDescent="0.2">
      <c r="A61" s="6" t="s">
        <v>46</v>
      </c>
      <c r="B61" s="60">
        <v>462899.3</v>
      </c>
      <c r="C61" s="60">
        <v>437501.61</v>
      </c>
      <c r="D61" s="60">
        <v>478751.61</v>
      </c>
      <c r="E61" s="60">
        <v>525501.61</v>
      </c>
      <c r="F61" s="60">
        <v>684809.61</v>
      </c>
      <c r="G61" s="60">
        <v>437501.5</v>
      </c>
      <c r="H61" s="60">
        <v>480281.61</v>
      </c>
      <c r="I61" s="60">
        <v>1066907.06</v>
      </c>
      <c r="J61" s="60">
        <v>1412501.62</v>
      </c>
      <c r="K61" s="60">
        <v>521283.52999999997</v>
      </c>
      <c r="L61" s="60">
        <v>487501.61</v>
      </c>
      <c r="M61" s="60">
        <v>1139404381.9400001</v>
      </c>
      <c r="N61" s="58">
        <f>SUM(B61:M61)</f>
        <v>1146399822.6100001</v>
      </c>
    </row>
    <row r="62" spans="1:15" x14ac:dyDescent="0.2">
      <c r="A62" s="8" t="s">
        <v>47</v>
      </c>
      <c r="B62" s="61">
        <v>0</v>
      </c>
      <c r="C62" s="79">
        <v>0</v>
      </c>
      <c r="D62" s="61">
        <v>0</v>
      </c>
      <c r="E62" s="61">
        <v>88000</v>
      </c>
      <c r="F62" s="61">
        <v>217500</v>
      </c>
      <c r="G62" s="61">
        <v>0</v>
      </c>
      <c r="H62" s="61">
        <v>0</v>
      </c>
      <c r="I62" s="61">
        <v>629405.44999999995</v>
      </c>
      <c r="J62" s="61">
        <v>100000.01</v>
      </c>
      <c r="K62" s="61">
        <v>83781.919999999998</v>
      </c>
      <c r="L62" s="61">
        <v>50000</v>
      </c>
      <c r="M62" s="61">
        <v>2146991.67</v>
      </c>
      <c r="N62" s="10">
        <f t="shared" si="5"/>
        <v>3315679.05</v>
      </c>
    </row>
    <row r="63" spans="1:15" x14ac:dyDescent="0.2">
      <c r="A63" s="8" t="s">
        <v>48</v>
      </c>
      <c r="B63" s="61">
        <v>462899.3</v>
      </c>
      <c r="C63" s="79">
        <v>437501.61</v>
      </c>
      <c r="D63" s="61">
        <v>478751.61</v>
      </c>
      <c r="E63" s="61">
        <v>437501.61</v>
      </c>
      <c r="F63" s="61">
        <v>467309.61</v>
      </c>
      <c r="G63" s="61">
        <v>437501.5</v>
      </c>
      <c r="H63" s="61">
        <v>480281.61</v>
      </c>
      <c r="I63" s="61">
        <v>437501.61</v>
      </c>
      <c r="J63" s="61">
        <v>1312501.6100000001</v>
      </c>
      <c r="K63" s="61">
        <v>437501.61</v>
      </c>
      <c r="L63" s="61">
        <v>437501.61</v>
      </c>
      <c r="M63" s="61">
        <v>437501.62</v>
      </c>
      <c r="N63" s="10">
        <f t="shared" si="5"/>
        <v>6264254.9100000001</v>
      </c>
    </row>
    <row r="64" spans="1:15" ht="25.5" x14ac:dyDescent="0.2">
      <c r="A64" s="8" t="s">
        <v>49</v>
      </c>
      <c r="B64" s="61">
        <v>0</v>
      </c>
      <c r="C64" s="79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1136819888.6500001</v>
      </c>
      <c r="N64" s="10">
        <f t="shared" si="5"/>
        <v>1136819888.6500001</v>
      </c>
    </row>
    <row r="65" spans="1:15" s="14" customFormat="1" ht="15" x14ac:dyDescent="0.25">
      <c r="A65" s="6" t="s">
        <v>50</v>
      </c>
      <c r="B65" s="60">
        <v>563138.22</v>
      </c>
      <c r="C65" s="60">
        <v>11443516.710000001</v>
      </c>
      <c r="D65" s="60">
        <v>819978.41</v>
      </c>
      <c r="E65" s="60">
        <v>971639.34000000008</v>
      </c>
      <c r="F65" s="60">
        <v>1023535.1000000001</v>
      </c>
      <c r="G65" s="60">
        <v>0</v>
      </c>
      <c r="H65" s="60">
        <v>326154.67</v>
      </c>
      <c r="I65" s="60">
        <v>464057.75</v>
      </c>
      <c r="J65" s="60">
        <v>802475.32000000007</v>
      </c>
      <c r="K65" s="60">
        <v>847550.19000000006</v>
      </c>
      <c r="L65" s="60">
        <v>10529578.4</v>
      </c>
      <c r="M65" s="60">
        <v>1141773.24</v>
      </c>
      <c r="N65" s="58">
        <f>SUM(B65:M65)</f>
        <v>28933397.349999998</v>
      </c>
      <c r="O65" s="96"/>
    </row>
    <row r="66" spans="1:15" ht="25.5" x14ac:dyDescent="0.2">
      <c r="A66" s="8" t="s">
        <v>51</v>
      </c>
      <c r="B66" s="61">
        <v>563138.22</v>
      </c>
      <c r="C66" s="79">
        <v>11443516.710000001</v>
      </c>
      <c r="D66" s="61">
        <v>819978.41</v>
      </c>
      <c r="E66" s="61">
        <v>971639.34000000008</v>
      </c>
      <c r="F66" s="61">
        <v>1023535.1000000001</v>
      </c>
      <c r="G66" s="61">
        <v>0</v>
      </c>
      <c r="H66" s="61">
        <v>326154.67</v>
      </c>
      <c r="I66" s="61">
        <v>464057.75</v>
      </c>
      <c r="J66" s="61">
        <v>802475.32000000007</v>
      </c>
      <c r="K66" s="61">
        <v>847550.19000000006</v>
      </c>
      <c r="L66" s="61">
        <v>10529578.4</v>
      </c>
      <c r="M66" s="61">
        <v>1141773.24</v>
      </c>
      <c r="N66" s="10">
        <f t="shared" si="5"/>
        <v>28933397.349999998</v>
      </c>
    </row>
    <row r="67" spans="1:15" s="14" customFormat="1" ht="15" x14ac:dyDescent="0.25">
      <c r="A67" s="6" t="s">
        <v>52</v>
      </c>
      <c r="B67" s="60">
        <v>498964.8</v>
      </c>
      <c r="C67" s="60">
        <v>1258683.6200000001</v>
      </c>
      <c r="D67" s="60">
        <v>279465.3</v>
      </c>
      <c r="E67" s="60">
        <v>327668.01</v>
      </c>
      <c r="F67" s="60">
        <v>471150.4</v>
      </c>
      <c r="G67" s="60">
        <v>68310</v>
      </c>
      <c r="H67" s="60">
        <v>1465540.03</v>
      </c>
      <c r="I67" s="60">
        <v>706303.57</v>
      </c>
      <c r="J67" s="60">
        <v>19530722.219999999</v>
      </c>
      <c r="K67" s="60">
        <v>14129355.199999999</v>
      </c>
      <c r="L67" s="60">
        <v>82600</v>
      </c>
      <c r="M67" s="60">
        <v>565700.29</v>
      </c>
      <c r="N67" s="58">
        <f>SUM(B67:M67)</f>
        <v>39384463.439999998</v>
      </c>
      <c r="O67" s="13"/>
    </row>
    <row r="68" spans="1:15" x14ac:dyDescent="0.2">
      <c r="A68" s="8" t="s">
        <v>7</v>
      </c>
      <c r="B68" s="61">
        <v>7955.91</v>
      </c>
      <c r="C68" s="79">
        <v>153294.39999999999</v>
      </c>
      <c r="D68" s="79">
        <v>279465.3</v>
      </c>
      <c r="E68" s="61">
        <v>250868</v>
      </c>
      <c r="F68" s="61">
        <v>471150.4</v>
      </c>
      <c r="G68" s="61">
        <v>0</v>
      </c>
      <c r="H68" s="61">
        <v>996340.03</v>
      </c>
      <c r="I68" s="61">
        <v>204455.3</v>
      </c>
      <c r="J68" s="61">
        <v>0</v>
      </c>
      <c r="K68" s="61">
        <v>2560753.2000000002</v>
      </c>
      <c r="L68" s="61">
        <v>0</v>
      </c>
      <c r="M68" s="61">
        <v>415482.34</v>
      </c>
      <c r="N68" s="10">
        <f t="shared" si="5"/>
        <v>5339764.88</v>
      </c>
    </row>
    <row r="69" spans="1:15" x14ac:dyDescent="0.2">
      <c r="A69" s="8" t="s">
        <v>53</v>
      </c>
      <c r="B69" s="61">
        <v>18873.23</v>
      </c>
      <c r="C69" s="79">
        <v>136290</v>
      </c>
      <c r="D69" s="79">
        <v>0</v>
      </c>
      <c r="E69" s="61">
        <v>0</v>
      </c>
      <c r="F69" s="61">
        <v>0</v>
      </c>
      <c r="G69" s="61">
        <v>0</v>
      </c>
      <c r="H69" s="61">
        <v>0</v>
      </c>
      <c r="I69" s="61">
        <v>310340</v>
      </c>
      <c r="J69" s="61">
        <v>0</v>
      </c>
      <c r="K69" s="61">
        <v>612892</v>
      </c>
      <c r="L69" s="61">
        <v>0</v>
      </c>
      <c r="M69" s="61">
        <v>0</v>
      </c>
      <c r="N69" s="10">
        <f t="shared" si="5"/>
        <v>1078395.23</v>
      </c>
    </row>
    <row r="70" spans="1:15" ht="25.5" x14ac:dyDescent="0.2">
      <c r="A70" s="8" t="s">
        <v>54</v>
      </c>
      <c r="B70" s="61">
        <v>0</v>
      </c>
      <c r="C70" s="79">
        <v>0</v>
      </c>
      <c r="D70" s="79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10">
        <f t="shared" si="5"/>
        <v>0</v>
      </c>
    </row>
    <row r="71" spans="1:15" ht="25.5" x14ac:dyDescent="0.2">
      <c r="A71" s="8" t="s">
        <v>55</v>
      </c>
      <c r="B71" s="61">
        <v>0</v>
      </c>
      <c r="C71" s="79">
        <v>0</v>
      </c>
      <c r="D71" s="79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12647000</v>
      </c>
      <c r="K71" s="61">
        <v>0</v>
      </c>
      <c r="L71" s="61">
        <v>0</v>
      </c>
      <c r="M71" s="61">
        <v>0</v>
      </c>
      <c r="N71" s="10">
        <f t="shared" si="5"/>
        <v>12647000</v>
      </c>
    </row>
    <row r="72" spans="1:15" x14ac:dyDescent="0.2">
      <c r="A72" s="8" t="s">
        <v>56</v>
      </c>
      <c r="B72" s="61">
        <v>0</v>
      </c>
      <c r="C72" s="79">
        <v>47356.480000000003</v>
      </c>
      <c r="D72" s="79">
        <v>0</v>
      </c>
      <c r="E72" s="61">
        <v>76800.009999999995</v>
      </c>
      <c r="F72" s="61">
        <v>0</v>
      </c>
      <c r="G72" s="61">
        <v>0</v>
      </c>
      <c r="H72" s="61">
        <v>469200</v>
      </c>
      <c r="I72" s="61">
        <v>101828.26999999999</v>
      </c>
      <c r="J72" s="61">
        <v>0</v>
      </c>
      <c r="K72" s="61">
        <v>10955710</v>
      </c>
      <c r="L72" s="61">
        <v>82600</v>
      </c>
      <c r="M72" s="61">
        <v>0</v>
      </c>
      <c r="N72" s="10">
        <f t="shared" si="5"/>
        <v>11733494.76</v>
      </c>
    </row>
    <row r="73" spans="1:15" x14ac:dyDescent="0.2">
      <c r="A73" s="8" t="s">
        <v>57</v>
      </c>
      <c r="B73" s="61">
        <v>0</v>
      </c>
      <c r="C73" s="79">
        <v>0</v>
      </c>
      <c r="D73" s="79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10">
        <f t="shared" si="5"/>
        <v>0</v>
      </c>
    </row>
    <row r="74" spans="1:15" x14ac:dyDescent="0.2">
      <c r="A74" s="8" t="s">
        <v>58</v>
      </c>
      <c r="B74" s="61">
        <v>0</v>
      </c>
      <c r="C74" s="79">
        <v>0</v>
      </c>
      <c r="D74" s="79">
        <v>0</v>
      </c>
      <c r="E74" s="61">
        <v>0</v>
      </c>
      <c r="F74" s="61">
        <v>0</v>
      </c>
      <c r="G74" s="61">
        <v>0</v>
      </c>
      <c r="H74" s="61">
        <v>0</v>
      </c>
      <c r="I74" s="61">
        <v>0</v>
      </c>
      <c r="J74" s="61">
        <v>0</v>
      </c>
      <c r="K74" s="61">
        <v>0</v>
      </c>
      <c r="L74" s="61">
        <v>0</v>
      </c>
      <c r="M74" s="61">
        <v>0</v>
      </c>
      <c r="N74" s="10">
        <f t="shared" si="5"/>
        <v>0</v>
      </c>
    </row>
    <row r="75" spans="1:15" x14ac:dyDescent="0.2">
      <c r="A75" s="8" t="s">
        <v>59</v>
      </c>
      <c r="B75" s="61">
        <v>472135.66</v>
      </c>
      <c r="C75" s="79">
        <v>921742.74</v>
      </c>
      <c r="D75" s="79">
        <v>0</v>
      </c>
      <c r="E75" s="61">
        <v>0</v>
      </c>
      <c r="F75" s="61">
        <v>0</v>
      </c>
      <c r="G75" s="61">
        <v>68310</v>
      </c>
      <c r="H75" s="61">
        <v>0</v>
      </c>
      <c r="I75" s="61">
        <v>89680</v>
      </c>
      <c r="J75" s="61">
        <v>6883722.2199999997</v>
      </c>
      <c r="K75" s="61">
        <v>0</v>
      </c>
      <c r="L75" s="61">
        <v>0</v>
      </c>
      <c r="M75" s="61">
        <v>150217.95000000001</v>
      </c>
      <c r="N75" s="10">
        <f t="shared" si="5"/>
        <v>8585808.5699999984</v>
      </c>
    </row>
    <row r="76" spans="1:15" x14ac:dyDescent="0.2">
      <c r="A76" s="15"/>
      <c r="B76" s="5"/>
      <c r="C76" s="4"/>
      <c r="D76" s="84"/>
      <c r="E76" s="84"/>
      <c r="F76" s="5"/>
      <c r="G76" s="5"/>
      <c r="H76" s="5"/>
      <c r="I76" s="5"/>
      <c r="J76" s="5"/>
      <c r="K76" s="5"/>
      <c r="L76" s="5"/>
      <c r="M76" s="5"/>
      <c r="N76" s="5"/>
    </row>
    <row r="77" spans="1:15" ht="15.95" customHeight="1" x14ac:dyDescent="0.2">
      <c r="A77" s="16" t="s">
        <v>115</v>
      </c>
      <c r="B77" s="17">
        <f t="shared" ref="B77:N77" si="6">B67+B65+B61+B51+B35+B23</f>
        <v>137301251.41</v>
      </c>
      <c r="C77" s="17">
        <f t="shared" si="6"/>
        <v>144958770.06</v>
      </c>
      <c r="D77" s="17">
        <f t="shared" si="6"/>
        <v>112670225.10000001</v>
      </c>
      <c r="E77" s="17">
        <f t="shared" si="6"/>
        <v>110832495.3</v>
      </c>
      <c r="F77" s="17">
        <f t="shared" si="6"/>
        <v>118215466.65999998</v>
      </c>
      <c r="G77" s="17">
        <f t="shared" si="6"/>
        <v>147000486.31999999</v>
      </c>
      <c r="H77" s="17">
        <f t="shared" si="6"/>
        <v>117004363.81999999</v>
      </c>
      <c r="I77" s="17">
        <f t="shared" si="6"/>
        <v>109757944.07999998</v>
      </c>
      <c r="J77" s="17">
        <f t="shared" si="6"/>
        <v>128720426.34999999</v>
      </c>
      <c r="K77" s="17">
        <f t="shared" si="6"/>
        <v>131871655.44</v>
      </c>
      <c r="L77" s="17">
        <f t="shared" si="6"/>
        <v>125700275.52000001</v>
      </c>
      <c r="M77" s="17">
        <f t="shared" si="6"/>
        <v>1280638769.97</v>
      </c>
      <c r="N77" s="17">
        <f t="shared" si="6"/>
        <v>2664672130.0299997</v>
      </c>
      <c r="O77" s="75"/>
    </row>
    <row r="78" spans="1:15" x14ac:dyDescent="0.2">
      <c r="A78" s="3" t="s">
        <v>60</v>
      </c>
      <c r="B78" s="85"/>
      <c r="C78" s="4"/>
      <c r="D78" s="84"/>
      <c r="E78" s="84"/>
      <c r="F78" s="5"/>
      <c r="G78" s="5"/>
      <c r="H78" s="5"/>
      <c r="I78" s="5"/>
      <c r="J78" s="5"/>
      <c r="K78" s="5"/>
      <c r="L78" s="5"/>
      <c r="M78" s="5"/>
      <c r="N78" s="59"/>
      <c r="O78" s="1"/>
    </row>
    <row r="79" spans="1:15" x14ac:dyDescent="0.2">
      <c r="A79" s="6" t="s">
        <v>61</v>
      </c>
      <c r="B79" s="7">
        <v>12646116.26000005</v>
      </c>
      <c r="C79" s="7">
        <v>0</v>
      </c>
      <c r="D79" s="7">
        <v>40670100.469999939</v>
      </c>
      <c r="E79" s="7">
        <v>141542565.66999996</v>
      </c>
      <c r="F79" s="7">
        <v>0</v>
      </c>
      <c r="G79" s="7">
        <v>33939321.719999909</v>
      </c>
      <c r="H79" s="7">
        <v>111192181.51999998</v>
      </c>
      <c r="I79" s="7">
        <v>0</v>
      </c>
      <c r="J79" s="7">
        <v>0</v>
      </c>
      <c r="K79" s="7">
        <v>643668046.01999998</v>
      </c>
      <c r="L79" s="7">
        <v>129440051.82999992</v>
      </c>
      <c r="M79" s="7">
        <v>0</v>
      </c>
      <c r="N79" s="58">
        <f t="shared" ref="N79:N85" si="7">SUM(B79:M79)</f>
        <v>1113098383.4899998</v>
      </c>
    </row>
    <row r="80" spans="1:15" ht="15" customHeight="1" x14ac:dyDescent="0.2">
      <c r="A80" s="104" t="s">
        <v>62</v>
      </c>
      <c r="B80" s="10">
        <v>12646116.26000005</v>
      </c>
      <c r="C80" s="10">
        <v>0</v>
      </c>
      <c r="D80" s="10">
        <v>40670100.469999939</v>
      </c>
      <c r="E80" s="10">
        <v>141542565.66999996</v>
      </c>
      <c r="F80" s="81">
        <v>0</v>
      </c>
      <c r="G80" s="81">
        <v>33939321.719999909</v>
      </c>
      <c r="H80" s="10">
        <v>111192181.51999998</v>
      </c>
      <c r="I80" s="10">
        <v>0</v>
      </c>
      <c r="J80" s="10">
        <v>0</v>
      </c>
      <c r="K80" s="10">
        <v>643668046.01999998</v>
      </c>
      <c r="L80" s="10">
        <v>129440051.82999992</v>
      </c>
      <c r="M80" s="10">
        <v>0</v>
      </c>
      <c r="N80" s="10">
        <f>SUM(B80:M80)</f>
        <v>1113098383.4899998</v>
      </c>
    </row>
    <row r="81" spans="1:16" ht="25.5" x14ac:dyDescent="0.2">
      <c r="A81" s="8" t="s">
        <v>63</v>
      </c>
      <c r="B81" s="9">
        <v>0</v>
      </c>
      <c r="C81" s="9">
        <v>0</v>
      </c>
      <c r="D81" s="9">
        <v>0</v>
      </c>
      <c r="E81" s="9">
        <v>0</v>
      </c>
      <c r="F81" s="80">
        <v>0</v>
      </c>
      <c r="G81" s="80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0">
        <f t="shared" si="7"/>
        <v>0</v>
      </c>
    </row>
    <row r="82" spans="1:16" x14ac:dyDescent="0.2">
      <c r="A82" s="6" t="s">
        <v>64</v>
      </c>
      <c r="B82" s="7">
        <v>0</v>
      </c>
      <c r="C82" s="7">
        <v>62073203.419999987</v>
      </c>
      <c r="D82" s="7">
        <v>0</v>
      </c>
      <c r="E82" s="7">
        <v>112534655.91999999</v>
      </c>
      <c r="F82" s="7">
        <v>65319549.890000001</v>
      </c>
      <c r="G82" s="7">
        <v>0</v>
      </c>
      <c r="H82" s="7">
        <v>0</v>
      </c>
      <c r="I82" s="7">
        <v>122571860.68999998</v>
      </c>
      <c r="J82" s="7">
        <v>30539258.109999999</v>
      </c>
      <c r="K82" s="7">
        <v>0</v>
      </c>
      <c r="L82" s="7">
        <v>0</v>
      </c>
      <c r="M82" s="7">
        <v>583519632.32000005</v>
      </c>
      <c r="N82" s="58">
        <f t="shared" si="7"/>
        <v>976558160.35000002</v>
      </c>
    </row>
    <row r="83" spans="1:16" x14ac:dyDescent="0.2">
      <c r="A83" s="8" t="s">
        <v>65</v>
      </c>
      <c r="B83" s="9">
        <v>0</v>
      </c>
      <c r="C83" s="9">
        <v>62073203.419999987</v>
      </c>
      <c r="D83" s="9">
        <v>0</v>
      </c>
      <c r="E83" s="9">
        <v>112534655.91999999</v>
      </c>
      <c r="F83" s="9">
        <v>65319549.890000001</v>
      </c>
      <c r="G83" s="80">
        <v>0</v>
      </c>
      <c r="H83" s="9">
        <v>0</v>
      </c>
      <c r="I83" s="9">
        <v>122571860.68999998</v>
      </c>
      <c r="J83" s="9">
        <v>30539258.109999999</v>
      </c>
      <c r="K83" s="9">
        <v>0</v>
      </c>
      <c r="L83" s="9">
        <v>0</v>
      </c>
      <c r="M83" s="9">
        <v>583519632.32000005</v>
      </c>
      <c r="N83" s="10">
        <f t="shared" si="7"/>
        <v>976558160.35000002</v>
      </c>
    </row>
    <row r="84" spans="1:16" x14ac:dyDescent="0.2">
      <c r="A84" s="8" t="s">
        <v>66</v>
      </c>
      <c r="B84" s="80">
        <v>0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  <c r="N84" s="80">
        <f t="shared" si="7"/>
        <v>0</v>
      </c>
    </row>
    <row r="85" spans="1:16" x14ac:dyDescent="0.2">
      <c r="A85" s="6" t="s">
        <v>67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58">
        <f t="shared" si="7"/>
        <v>0</v>
      </c>
    </row>
    <row r="86" spans="1:16" x14ac:dyDescent="0.2">
      <c r="A86" s="8" t="s">
        <v>68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  <c r="N86" s="80">
        <f>SUM(B86:M86)</f>
        <v>0</v>
      </c>
    </row>
    <row r="87" spans="1:16" ht="15.95" customHeight="1" x14ac:dyDescent="0.2">
      <c r="A87" s="16" t="s">
        <v>69</v>
      </c>
      <c r="B87" s="17">
        <f t="shared" ref="B87:N87" si="8">B79+B82+B85</f>
        <v>12646116.26000005</v>
      </c>
      <c r="C87" s="17">
        <f t="shared" si="8"/>
        <v>62073203.419999987</v>
      </c>
      <c r="D87" s="17">
        <f t="shared" si="8"/>
        <v>40670100.469999939</v>
      </c>
      <c r="E87" s="17">
        <f t="shared" si="8"/>
        <v>254077221.58999994</v>
      </c>
      <c r="F87" s="17">
        <f t="shared" si="8"/>
        <v>65319549.890000001</v>
      </c>
      <c r="G87" s="17">
        <f t="shared" si="8"/>
        <v>33939321.719999909</v>
      </c>
      <c r="H87" s="17">
        <f t="shared" si="8"/>
        <v>111192181.51999998</v>
      </c>
      <c r="I87" s="17">
        <f t="shared" si="8"/>
        <v>122571860.68999998</v>
      </c>
      <c r="J87" s="17">
        <f t="shared" si="8"/>
        <v>30539258.109999999</v>
      </c>
      <c r="K87" s="17">
        <f t="shared" si="8"/>
        <v>643668046.01999998</v>
      </c>
      <c r="L87" s="17">
        <f t="shared" si="8"/>
        <v>129440051.82999992</v>
      </c>
      <c r="M87" s="17">
        <f t="shared" si="8"/>
        <v>583519632.32000005</v>
      </c>
      <c r="N87" s="17">
        <f t="shared" si="8"/>
        <v>2089656543.8399997</v>
      </c>
      <c r="P87" s="86"/>
    </row>
    <row r="88" spans="1:16" ht="10.5" customHeight="1" x14ac:dyDescent="0.2">
      <c r="A88" s="18"/>
      <c r="B88" s="10"/>
      <c r="C88" s="9"/>
      <c r="F88" s="10"/>
      <c r="G88" s="10"/>
      <c r="H88" s="10"/>
      <c r="I88" s="18"/>
      <c r="J88" s="18"/>
      <c r="K88" s="10"/>
      <c r="L88" s="10"/>
      <c r="M88" s="10"/>
    </row>
    <row r="89" spans="1:16" ht="15.95" customHeight="1" x14ac:dyDescent="0.2">
      <c r="A89" s="19" t="s">
        <v>70</v>
      </c>
      <c r="B89" s="20">
        <f t="shared" ref="B89:L89" si="9">B87+B77</f>
        <v>149947367.67000005</v>
      </c>
      <c r="C89" s="20">
        <f t="shared" si="9"/>
        <v>207031973.47999999</v>
      </c>
      <c r="D89" s="20">
        <f t="shared" si="9"/>
        <v>153340325.56999993</v>
      </c>
      <c r="E89" s="20">
        <f t="shared" si="9"/>
        <v>364909716.88999993</v>
      </c>
      <c r="F89" s="20">
        <f t="shared" si="9"/>
        <v>183535016.54999998</v>
      </c>
      <c r="G89" s="20">
        <f t="shared" si="9"/>
        <v>180939808.0399999</v>
      </c>
      <c r="H89" s="20">
        <f t="shared" si="9"/>
        <v>228196545.33999997</v>
      </c>
      <c r="I89" s="20">
        <f t="shared" si="9"/>
        <v>232329804.76999998</v>
      </c>
      <c r="J89" s="20">
        <f t="shared" si="9"/>
        <v>159259684.45999998</v>
      </c>
      <c r="K89" s="20">
        <f t="shared" si="9"/>
        <v>775539701.46000004</v>
      </c>
      <c r="L89" s="20">
        <f t="shared" si="9"/>
        <v>255140327.34999993</v>
      </c>
      <c r="M89" s="20">
        <f>M87+M77</f>
        <v>1864158402.29</v>
      </c>
      <c r="N89" s="20">
        <f>SUM(B89:M89)</f>
        <v>4754328673.8699989</v>
      </c>
    </row>
    <row r="90" spans="1:16" x14ac:dyDescent="0.2">
      <c r="A90" s="22"/>
      <c r="B90" s="10"/>
      <c r="C90" s="10"/>
      <c r="D90" s="10"/>
      <c r="G90" s="87"/>
      <c r="H90" s="22"/>
      <c r="I90" s="22"/>
      <c r="J90" s="22"/>
      <c r="K90" s="22"/>
      <c r="L90" s="22"/>
      <c r="M90" s="22"/>
    </row>
    <row r="91" spans="1:16" x14ac:dyDescent="0.2">
      <c r="A91" s="22"/>
      <c r="B91" s="10"/>
      <c r="C91" s="10"/>
      <c r="D91" s="10"/>
      <c r="G91" s="87"/>
      <c r="H91" s="87"/>
      <c r="I91" s="87"/>
      <c r="J91" s="87"/>
      <c r="L91" s="87"/>
      <c r="M91" s="87"/>
      <c r="N91" s="87"/>
    </row>
    <row r="92" spans="1:16" x14ac:dyDescent="0.2">
      <c r="A92" s="22"/>
      <c r="B92" s="10"/>
      <c r="C92" s="10"/>
      <c r="D92" s="10"/>
      <c r="G92" s="87"/>
      <c r="H92" s="22"/>
      <c r="I92" s="22"/>
      <c r="J92" s="22"/>
      <c r="K92" s="22"/>
      <c r="L92" s="22"/>
      <c r="M92" s="22"/>
    </row>
    <row r="93" spans="1:16" x14ac:dyDescent="0.2">
      <c r="A93" s="22" t="s">
        <v>116</v>
      </c>
      <c r="B93" s="95"/>
      <c r="C93" s="10"/>
      <c r="D93" s="10"/>
      <c r="G93" s="87"/>
      <c r="H93" s="22"/>
      <c r="I93" s="22"/>
      <c r="J93" s="22"/>
      <c r="K93" s="22"/>
      <c r="L93" s="22"/>
      <c r="M93" s="23"/>
      <c r="N93" s="94"/>
    </row>
    <row r="94" spans="1:16" x14ac:dyDescent="0.2">
      <c r="A94" s="106" t="s">
        <v>0</v>
      </c>
      <c r="C94" s="10"/>
      <c r="D94" s="10"/>
      <c r="G94" s="87"/>
      <c r="H94" s="22"/>
      <c r="I94" s="22"/>
      <c r="J94" s="22"/>
      <c r="K94" s="22"/>
      <c r="M94" s="107" t="s">
        <v>1</v>
      </c>
      <c r="N94" s="107"/>
    </row>
    <row r="95" spans="1:16" x14ac:dyDescent="0.2">
      <c r="A95" s="22" t="s">
        <v>179</v>
      </c>
      <c r="C95" s="10"/>
      <c r="D95" s="10"/>
      <c r="I95" s="22"/>
      <c r="J95" s="22"/>
      <c r="K95" s="22"/>
      <c r="M95" s="108" t="s">
        <v>180</v>
      </c>
      <c r="N95" s="108"/>
    </row>
    <row r="96" spans="1:16" x14ac:dyDescent="0.2">
      <c r="A96" s="88"/>
      <c r="C96" s="10"/>
      <c r="D96" s="10"/>
      <c r="I96" s="22"/>
      <c r="J96" s="22"/>
      <c r="K96" s="22"/>
    </row>
    <row r="97" spans="1:14" x14ac:dyDescent="0.2">
      <c r="A97" s="103">
        <v>44568</v>
      </c>
      <c r="C97" s="10"/>
      <c r="D97" s="10"/>
    </row>
    <row r="98" spans="1:14" x14ac:dyDescent="0.2">
      <c r="C98" s="10"/>
      <c r="D98" s="10"/>
    </row>
    <row r="99" spans="1:14" x14ac:dyDescent="0.2">
      <c r="B99" s="98"/>
      <c r="C99" s="98"/>
      <c r="D99" s="98"/>
      <c r="E99" s="98"/>
      <c r="F99" s="98"/>
      <c r="G99" s="98"/>
      <c r="H99" s="98"/>
      <c r="I99" s="98"/>
      <c r="J99" s="98"/>
      <c r="K99" s="12"/>
      <c r="L99" s="12"/>
      <c r="M99" s="12"/>
      <c r="N99" s="12"/>
    </row>
  </sheetData>
  <customSheetViews>
    <customSheetView guid="{E1A382D3-342A-4D6A-BAAE-4EB63A64AC04}" showPageBreaks="1" hiddenRows="1" hiddenColumns="1">
      <pane ySplit="6" topLeftCell="A23" activePane="bottomLeft" state="frozen"/>
      <selection pane="bottomLeft" activeCell="N5" sqref="N5"/>
      <pageMargins left="0" right="0" top="0" bottom="0" header="0" footer="0"/>
      <pageSetup orientation="portrait" r:id="rId1"/>
    </customSheetView>
    <customSheetView guid="{CF45BF4B-BAA4-4B65-8AD9-88FA7D66BFB6}" hiddenRows="1" topLeftCell="A77">
      <selection activeCell="B90" sqref="B90"/>
      <pageMargins left="0" right="0" top="0" bottom="0" header="0" footer="0"/>
    </customSheetView>
  </customSheetViews>
  <mergeCells count="6">
    <mergeCell ref="M94:N94"/>
    <mergeCell ref="M95:N95"/>
    <mergeCell ref="A1:N1"/>
    <mergeCell ref="A2:N2"/>
    <mergeCell ref="A3:N3"/>
    <mergeCell ref="A4:N4"/>
  </mergeCells>
  <printOptions horizontalCentered="1"/>
  <pageMargins left="0.19685039370078741" right="0.19685039370078741" top="0.39370078740157483" bottom="0.59055118110236227" header="0.31496062992125984" footer="0.19685039370078741"/>
  <pageSetup scale="57" fitToHeight="2" orientation="landscape" r:id="rId2"/>
  <headerFooter>
    <oddFooter>&amp;C&amp;"-,Normal"&amp;8&amp;P de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showGridLines="0" zoomScaleNormal="100" workbookViewId="0">
      <selection activeCell="B46" sqref="B46"/>
    </sheetView>
  </sheetViews>
  <sheetFormatPr baseColWidth="10" defaultColWidth="11.42578125" defaultRowHeight="12.75" x14ac:dyDescent="0.2"/>
  <cols>
    <col min="1" max="1" width="8.28515625" style="26" customWidth="1"/>
    <col min="2" max="2" width="36.42578125" style="26" bestFit="1" customWidth="1"/>
    <col min="3" max="3" width="13.28515625" style="26" customWidth="1"/>
    <col min="4" max="4" width="15.5703125" style="26" customWidth="1"/>
    <col min="5" max="5" width="14.42578125" style="26" customWidth="1"/>
    <col min="6" max="16384" width="11.42578125" style="26"/>
  </cols>
  <sheetData>
    <row r="1" spans="1:6" s="25" customFormat="1" x14ac:dyDescent="0.2"/>
    <row r="2" spans="1:6" ht="15.75" x14ac:dyDescent="0.25">
      <c r="A2" s="113" t="s">
        <v>117</v>
      </c>
      <c r="B2" s="113"/>
      <c r="C2" s="113"/>
      <c r="D2" s="113"/>
      <c r="E2" s="113"/>
    </row>
    <row r="3" spans="1:6" ht="15.75" x14ac:dyDescent="0.25">
      <c r="A3" s="113" t="s">
        <v>118</v>
      </c>
      <c r="B3" s="113"/>
      <c r="C3" s="113"/>
      <c r="D3" s="113"/>
      <c r="E3" s="113"/>
    </row>
    <row r="4" spans="1:6" ht="15.75" x14ac:dyDescent="0.25">
      <c r="A4" s="113" t="s">
        <v>119</v>
      </c>
      <c r="B4" s="113"/>
      <c r="C4" s="113"/>
      <c r="D4" s="113"/>
      <c r="E4" s="113"/>
    </row>
    <row r="5" spans="1:6" ht="15.75" x14ac:dyDescent="0.25">
      <c r="A5" s="114" t="s">
        <v>80</v>
      </c>
      <c r="B5" s="114"/>
      <c r="C5" s="114"/>
      <c r="D5" s="114"/>
      <c r="E5" s="114"/>
    </row>
    <row r="6" spans="1:6" ht="15.75" x14ac:dyDescent="0.25">
      <c r="A6" s="101"/>
      <c r="B6" s="101"/>
      <c r="C6" s="101"/>
      <c r="D6" s="101"/>
      <c r="E6" s="101"/>
    </row>
    <row r="7" spans="1:6" ht="26.25" x14ac:dyDescent="0.4">
      <c r="A7" s="29" t="s">
        <v>120</v>
      </c>
      <c r="B7" s="100"/>
      <c r="C7" s="100"/>
      <c r="D7" s="100"/>
      <c r="E7" s="100"/>
    </row>
    <row r="8" spans="1:6" ht="9.9499999999999993" customHeight="1" x14ac:dyDescent="0.25">
      <c r="A8" s="27"/>
      <c r="B8" s="100"/>
      <c r="C8" s="100"/>
      <c r="D8" s="100"/>
      <c r="E8" s="100"/>
    </row>
    <row r="9" spans="1:6" ht="15.75" customHeight="1" x14ac:dyDescent="0.2">
      <c r="A9" s="115" t="s">
        <v>121</v>
      </c>
      <c r="B9" s="115"/>
      <c r="C9" s="115"/>
      <c r="D9" s="115"/>
      <c r="E9" s="115"/>
      <c r="F9" s="28"/>
    </row>
    <row r="10" spans="1:6" ht="9.9499999999999993" customHeight="1" thickBot="1" x14ac:dyDescent="0.3">
      <c r="A10" s="27"/>
      <c r="B10" s="100"/>
      <c r="C10" s="100"/>
      <c r="D10" s="100"/>
      <c r="E10" s="100"/>
    </row>
    <row r="11" spans="1:6" s="33" customFormat="1" ht="22.5" customHeight="1" thickBot="1" x14ac:dyDescent="0.25">
      <c r="A11" s="52" t="s">
        <v>122</v>
      </c>
      <c r="B11" s="99" t="s">
        <v>2</v>
      </c>
      <c r="C11" s="47" t="s">
        <v>72</v>
      </c>
      <c r="D11" s="47" t="s">
        <v>73</v>
      </c>
      <c r="E11" s="47" t="s">
        <v>123</v>
      </c>
    </row>
    <row r="12" spans="1:6" ht="16.5" customHeight="1" x14ac:dyDescent="0.2">
      <c r="A12" s="34">
        <v>1</v>
      </c>
      <c r="B12" s="35" t="s">
        <v>124</v>
      </c>
      <c r="C12" s="36" t="e">
        <f>#REF!</f>
        <v>#REF!</v>
      </c>
      <c r="D12" s="36" t="e">
        <f>#REF!</f>
        <v>#REF!</v>
      </c>
      <c r="E12" s="37" t="e">
        <f>+D12-C12</f>
        <v>#REF!</v>
      </c>
    </row>
    <row r="13" spans="1:6" ht="16.5" customHeight="1" x14ac:dyDescent="0.2">
      <c r="A13" s="38">
        <v>2</v>
      </c>
      <c r="B13" s="39" t="s">
        <v>9</v>
      </c>
      <c r="C13" s="36" t="e">
        <f>#REF!</f>
        <v>#REF!</v>
      </c>
      <c r="D13" s="36" t="e">
        <f>#REF!</f>
        <v>#REF!</v>
      </c>
      <c r="E13" s="37" t="e">
        <f t="shared" ref="E13:E25" si="0">+D13-C13</f>
        <v>#REF!</v>
      </c>
    </row>
    <row r="14" spans="1:6" ht="16.5" customHeight="1" x14ac:dyDescent="0.2">
      <c r="A14" s="38">
        <v>3</v>
      </c>
      <c r="B14" s="39" t="s">
        <v>10</v>
      </c>
      <c r="C14" s="36" t="e">
        <f>#REF!</f>
        <v>#REF!</v>
      </c>
      <c r="D14" s="36" t="e">
        <f>#REF!</f>
        <v>#REF!</v>
      </c>
      <c r="E14" s="37" t="e">
        <f t="shared" si="0"/>
        <v>#REF!</v>
      </c>
    </row>
    <row r="15" spans="1:6" ht="16.5" customHeight="1" x14ac:dyDescent="0.2">
      <c r="A15" s="38">
        <v>4</v>
      </c>
      <c r="B15" s="39" t="s">
        <v>125</v>
      </c>
      <c r="C15" s="36" t="e">
        <f>#REF!</f>
        <v>#REF!</v>
      </c>
      <c r="D15" s="36" t="e">
        <f>#REF!</f>
        <v>#REF!</v>
      </c>
      <c r="E15" s="37" t="e">
        <f t="shared" si="0"/>
        <v>#REF!</v>
      </c>
    </row>
    <row r="16" spans="1:6" ht="16.5" customHeight="1" x14ac:dyDescent="0.2">
      <c r="A16" s="38">
        <v>5</v>
      </c>
      <c r="B16" s="39" t="s">
        <v>74</v>
      </c>
      <c r="C16" s="36" t="e">
        <f>#REF!</f>
        <v>#REF!</v>
      </c>
      <c r="D16" s="36" t="e">
        <f>#REF!</f>
        <v>#REF!</v>
      </c>
      <c r="E16" s="37" t="e">
        <f t="shared" si="0"/>
        <v>#REF!</v>
      </c>
    </row>
    <row r="17" spans="1:5" ht="16.5" customHeight="1" x14ac:dyDescent="0.2">
      <c r="A17" s="38">
        <v>6</v>
      </c>
      <c r="B17" s="39" t="s">
        <v>126</v>
      </c>
      <c r="C17" s="36" t="e">
        <f>#REF!</f>
        <v>#REF!</v>
      </c>
      <c r="D17" s="36" t="e">
        <f>#REF!</f>
        <v>#REF!</v>
      </c>
      <c r="E17" s="40" t="e">
        <f t="shared" si="0"/>
        <v>#REF!</v>
      </c>
    </row>
    <row r="21" spans="1:5" ht="13.5" thickBot="1" x14ac:dyDescent="0.25"/>
    <row r="22" spans="1:5" s="33" customFormat="1" ht="19.5" customHeight="1" thickBot="1" x14ac:dyDescent="0.25">
      <c r="A22" s="52" t="s">
        <v>122</v>
      </c>
      <c r="B22" s="99" t="s">
        <v>2</v>
      </c>
      <c r="C22" s="47" t="s">
        <v>72</v>
      </c>
      <c r="D22" s="47" t="s">
        <v>73</v>
      </c>
      <c r="E22" s="47" t="s">
        <v>123</v>
      </c>
    </row>
    <row r="23" spans="1:5" ht="21" customHeight="1" x14ac:dyDescent="0.2">
      <c r="A23" s="38">
        <v>7</v>
      </c>
      <c r="B23" s="39" t="s">
        <v>11</v>
      </c>
      <c r="C23" s="36" t="e">
        <f>#REF!</f>
        <v>#REF!</v>
      </c>
      <c r="D23" s="36" t="e">
        <f>#REF!</f>
        <v>#REF!</v>
      </c>
      <c r="E23" s="37" t="e">
        <f t="shared" si="0"/>
        <v>#REF!</v>
      </c>
    </row>
    <row r="24" spans="1:5" ht="21" customHeight="1" x14ac:dyDescent="0.2">
      <c r="A24" s="38">
        <v>8</v>
      </c>
      <c r="B24" s="39" t="s">
        <v>12</v>
      </c>
      <c r="C24" s="36" t="e">
        <f>#REF!</f>
        <v>#REF!</v>
      </c>
      <c r="D24" s="36" t="e">
        <f>#REF!</f>
        <v>#REF!</v>
      </c>
      <c r="E24" s="37" t="e">
        <f t="shared" si="0"/>
        <v>#REF!</v>
      </c>
    </row>
    <row r="25" spans="1:5" ht="21" customHeight="1" x14ac:dyDescent="0.2">
      <c r="A25" s="38">
        <v>9</v>
      </c>
      <c r="B25" s="39" t="s">
        <v>13</v>
      </c>
      <c r="C25" s="36" t="e">
        <f>#REF!</f>
        <v>#REF!</v>
      </c>
      <c r="D25" s="36" t="e">
        <f>#REF!</f>
        <v>#REF!</v>
      </c>
      <c r="E25" s="37" t="e">
        <f t="shared" si="0"/>
        <v>#REF!</v>
      </c>
    </row>
    <row r="28" spans="1:5" s="49" customFormat="1" ht="15" x14ac:dyDescent="0.25">
      <c r="A28" s="49" t="s">
        <v>127</v>
      </c>
      <c r="B28" s="54"/>
    </row>
    <row r="29" spans="1:5" ht="13.5" thickBot="1" x14ac:dyDescent="0.25"/>
    <row r="30" spans="1:5" s="33" customFormat="1" ht="19.5" customHeight="1" thickBot="1" x14ac:dyDescent="0.25">
      <c r="A30" s="52" t="s">
        <v>122</v>
      </c>
      <c r="B30" s="116" t="s">
        <v>2</v>
      </c>
      <c r="C30" s="117"/>
      <c r="D30" s="118"/>
      <c r="E30" s="47" t="s">
        <v>128</v>
      </c>
    </row>
    <row r="31" spans="1:5" ht="21" customHeight="1" x14ac:dyDescent="0.2">
      <c r="A31" s="34">
        <v>1</v>
      </c>
      <c r="B31" s="41" t="s">
        <v>9</v>
      </c>
      <c r="C31" s="44"/>
      <c r="D31" s="45"/>
      <c r="E31" s="43">
        <v>1.01</v>
      </c>
    </row>
    <row r="32" spans="1:5" ht="21" customHeight="1" x14ac:dyDescent="0.2">
      <c r="A32" s="34">
        <v>2</v>
      </c>
      <c r="B32" s="41" t="s">
        <v>74</v>
      </c>
      <c r="C32" s="44"/>
      <c r="D32" s="46"/>
      <c r="E32" s="43">
        <v>1.1499999999999999</v>
      </c>
    </row>
    <row r="33" spans="1:5" ht="21" customHeight="1" x14ac:dyDescent="0.2">
      <c r="A33" s="34">
        <v>3</v>
      </c>
      <c r="B33" s="41" t="s">
        <v>11</v>
      </c>
      <c r="C33" s="44"/>
      <c r="D33" s="46"/>
      <c r="E33" s="43">
        <v>1.03</v>
      </c>
    </row>
    <row r="34" spans="1:5" ht="21" customHeight="1" x14ac:dyDescent="0.2">
      <c r="A34" s="34">
        <v>4</v>
      </c>
      <c r="B34" s="41" t="s">
        <v>12</v>
      </c>
      <c r="C34" s="44"/>
      <c r="D34" s="46"/>
      <c r="E34" s="43">
        <v>1.04</v>
      </c>
    </row>
    <row r="35" spans="1:5" ht="21" customHeight="1" x14ac:dyDescent="0.2">
      <c r="A35" s="34">
        <v>5</v>
      </c>
      <c r="B35" s="41" t="s">
        <v>13</v>
      </c>
      <c r="C35" s="44"/>
      <c r="D35" s="46"/>
      <c r="E35" s="43">
        <v>1.08</v>
      </c>
    </row>
    <row r="38" spans="1:5" ht="17.25" customHeight="1" x14ac:dyDescent="0.4">
      <c r="A38" s="29" t="s">
        <v>129</v>
      </c>
      <c r="B38" s="100"/>
      <c r="C38" s="100"/>
      <c r="D38" s="100"/>
      <c r="E38" s="100"/>
    </row>
    <row r="39" spans="1:5" ht="9.9499999999999993" customHeight="1" x14ac:dyDescent="0.25">
      <c r="A39" s="27"/>
      <c r="B39" s="100"/>
      <c r="C39" s="100"/>
      <c r="D39" s="100"/>
      <c r="E39" s="100"/>
    </row>
    <row r="40" spans="1:5" ht="9.9499999999999993" customHeight="1" x14ac:dyDescent="0.25">
      <c r="A40" s="27"/>
      <c r="B40" s="100"/>
      <c r="C40" s="100"/>
      <c r="D40" s="100"/>
      <c r="E40" s="100"/>
    </row>
    <row r="41" spans="1:5" s="49" customFormat="1" ht="15" x14ac:dyDescent="0.25">
      <c r="A41" s="49" t="s">
        <v>130</v>
      </c>
    </row>
    <row r="42" spans="1:5" ht="13.5" thickBot="1" x14ac:dyDescent="0.25"/>
    <row r="43" spans="1:5" s="33" customFormat="1" ht="26.25" customHeight="1" thickBot="1" x14ac:dyDescent="0.25">
      <c r="A43" s="52" t="s">
        <v>122</v>
      </c>
      <c r="B43" s="99" t="s">
        <v>2</v>
      </c>
      <c r="C43" s="47" t="s">
        <v>72</v>
      </c>
      <c r="D43" s="47" t="s">
        <v>73</v>
      </c>
      <c r="E43" s="47" t="s">
        <v>123</v>
      </c>
    </row>
    <row r="44" spans="1:5" ht="21" customHeight="1" x14ac:dyDescent="0.2">
      <c r="A44" s="34">
        <v>1</v>
      </c>
      <c r="B44" s="35" t="s">
        <v>131</v>
      </c>
      <c r="C44" s="36">
        <v>2043087</v>
      </c>
      <c r="D44" s="36">
        <v>1365760</v>
      </c>
      <c r="E44" s="37">
        <f t="shared" ref="E44:E53" si="1">+D44-C44</f>
        <v>-677327</v>
      </c>
    </row>
    <row r="45" spans="1:5" ht="21" customHeight="1" x14ac:dyDescent="0.2">
      <c r="A45" s="34">
        <v>2</v>
      </c>
      <c r="B45" s="35" t="s">
        <v>132</v>
      </c>
      <c r="C45" s="36">
        <v>2015777</v>
      </c>
      <c r="D45" s="36">
        <v>595072</v>
      </c>
      <c r="E45" s="37">
        <f t="shared" si="1"/>
        <v>-1420705</v>
      </c>
    </row>
    <row r="46" spans="1:5" ht="21" customHeight="1" x14ac:dyDescent="0.2">
      <c r="A46" s="34">
        <v>3</v>
      </c>
      <c r="B46" s="35" t="s">
        <v>133</v>
      </c>
      <c r="C46" s="36">
        <v>1049371</v>
      </c>
      <c r="D46" s="36">
        <v>738034</v>
      </c>
      <c r="E46" s="37">
        <f t="shared" si="1"/>
        <v>-311337</v>
      </c>
    </row>
    <row r="47" spans="1:5" ht="21" customHeight="1" x14ac:dyDescent="0.2">
      <c r="A47" s="34">
        <v>4</v>
      </c>
      <c r="B47" s="35" t="s">
        <v>76</v>
      </c>
      <c r="C47" s="36">
        <v>1201965</v>
      </c>
      <c r="D47" s="36">
        <v>0</v>
      </c>
      <c r="E47" s="37">
        <f t="shared" si="1"/>
        <v>-1201965</v>
      </c>
    </row>
    <row r="48" spans="1:5" ht="21" customHeight="1" x14ac:dyDescent="0.2">
      <c r="A48" s="34">
        <v>5</v>
      </c>
      <c r="B48" s="35" t="s">
        <v>134</v>
      </c>
      <c r="C48" s="36">
        <v>252010</v>
      </c>
      <c r="D48" s="36">
        <v>232859</v>
      </c>
      <c r="E48" s="37">
        <f t="shared" si="1"/>
        <v>-19151</v>
      </c>
    </row>
    <row r="49" spans="1:6" ht="21" customHeight="1" x14ac:dyDescent="0.2">
      <c r="A49" s="34">
        <v>6</v>
      </c>
      <c r="B49" s="35" t="s">
        <v>135</v>
      </c>
      <c r="C49" s="36">
        <v>12391204</v>
      </c>
      <c r="D49" s="36">
        <v>10784537</v>
      </c>
      <c r="E49" s="37">
        <f t="shared" si="1"/>
        <v>-1606667</v>
      </c>
    </row>
    <row r="50" spans="1:6" ht="21" customHeight="1" x14ac:dyDescent="0.2">
      <c r="A50" s="34">
        <v>7</v>
      </c>
      <c r="B50" s="35" t="s">
        <v>136</v>
      </c>
      <c r="C50" s="36">
        <v>556388</v>
      </c>
      <c r="D50" s="36">
        <v>158500</v>
      </c>
      <c r="E50" s="37">
        <f t="shared" si="1"/>
        <v>-397888</v>
      </c>
    </row>
    <row r="51" spans="1:6" ht="21" customHeight="1" x14ac:dyDescent="0.2">
      <c r="A51" s="34">
        <v>8</v>
      </c>
      <c r="B51" s="35" t="s">
        <v>137</v>
      </c>
      <c r="C51" s="36">
        <v>81538</v>
      </c>
      <c r="D51" s="36">
        <v>2083</v>
      </c>
      <c r="E51" s="37">
        <f t="shared" si="1"/>
        <v>-79455</v>
      </c>
    </row>
    <row r="52" spans="1:6" ht="21" customHeight="1" x14ac:dyDescent="0.2">
      <c r="A52" s="34">
        <v>9</v>
      </c>
      <c r="B52" s="35" t="s">
        <v>14</v>
      </c>
      <c r="C52" s="36">
        <v>454073</v>
      </c>
      <c r="D52" s="36">
        <v>385000</v>
      </c>
      <c r="E52" s="37">
        <f t="shared" si="1"/>
        <v>-69073</v>
      </c>
    </row>
    <row r="53" spans="1:6" ht="21" customHeight="1" x14ac:dyDescent="0.2">
      <c r="A53" s="34">
        <v>10</v>
      </c>
      <c r="B53" s="35" t="s">
        <v>16</v>
      </c>
      <c r="C53" s="36">
        <v>14808</v>
      </c>
      <c r="D53" s="36">
        <v>8000</v>
      </c>
      <c r="E53" s="37">
        <f t="shared" si="1"/>
        <v>-6808</v>
      </c>
    </row>
    <row r="57" spans="1:6" ht="27" customHeight="1" x14ac:dyDescent="0.2">
      <c r="A57" s="115" t="s">
        <v>138</v>
      </c>
      <c r="B57" s="115"/>
      <c r="C57" s="115"/>
      <c r="D57" s="115"/>
      <c r="E57" s="115"/>
      <c r="F57" s="28"/>
    </row>
    <row r="58" spans="1:6" ht="15.75" thickBot="1" x14ac:dyDescent="0.25">
      <c r="A58" s="42"/>
      <c r="B58"/>
      <c r="C58"/>
    </row>
    <row r="59" spans="1:6" s="33" customFormat="1" ht="26.25" thickBot="1" x14ac:dyDescent="0.25">
      <c r="A59" s="52" t="s">
        <v>122</v>
      </c>
      <c r="B59" s="116" t="s">
        <v>2</v>
      </c>
      <c r="C59" s="117"/>
      <c r="D59" s="118"/>
      <c r="E59" s="47" t="s">
        <v>139</v>
      </c>
    </row>
    <row r="60" spans="1:6" ht="16.5" customHeight="1" x14ac:dyDescent="0.2">
      <c r="A60" s="34">
        <v>1</v>
      </c>
      <c r="B60" s="41" t="s">
        <v>75</v>
      </c>
      <c r="C60" s="44"/>
      <c r="D60" s="45"/>
      <c r="E60" s="43">
        <v>1.44</v>
      </c>
    </row>
    <row r="61" spans="1:6" ht="16.5" customHeight="1" x14ac:dyDescent="0.2">
      <c r="A61" s="34">
        <v>2</v>
      </c>
      <c r="B61" s="41" t="s">
        <v>140</v>
      </c>
      <c r="C61" s="44"/>
      <c r="D61" s="46"/>
      <c r="E61" s="43">
        <v>1.17</v>
      </c>
    </row>
    <row r="62" spans="1:6" ht="16.5" customHeight="1" x14ac:dyDescent="0.2">
      <c r="A62" s="34">
        <v>3</v>
      </c>
      <c r="B62" s="41" t="s">
        <v>131</v>
      </c>
      <c r="C62" s="44"/>
      <c r="D62" s="46"/>
      <c r="E62" s="43">
        <v>1.82</v>
      </c>
    </row>
    <row r="63" spans="1:6" ht="16.5" customHeight="1" x14ac:dyDescent="0.2">
      <c r="A63" s="34">
        <v>4</v>
      </c>
      <c r="B63" s="41" t="s">
        <v>141</v>
      </c>
      <c r="C63" s="44"/>
      <c r="D63" s="46"/>
      <c r="E63" s="43">
        <v>2.35</v>
      </c>
    </row>
    <row r="64" spans="1:6" ht="16.5" customHeight="1" x14ac:dyDescent="0.2">
      <c r="A64" s="34">
        <v>5</v>
      </c>
      <c r="B64" s="41" t="s">
        <v>133</v>
      </c>
      <c r="C64" s="44"/>
      <c r="D64" s="46"/>
      <c r="E64" s="43">
        <v>1.27</v>
      </c>
    </row>
    <row r="65" spans="1:6" ht="16.5" customHeight="1" x14ac:dyDescent="0.2">
      <c r="A65" s="34">
        <v>6</v>
      </c>
      <c r="B65" s="41" t="s">
        <v>76</v>
      </c>
      <c r="C65" s="44"/>
      <c r="D65" s="46"/>
      <c r="E65" s="43">
        <v>16.8</v>
      </c>
    </row>
    <row r="66" spans="1:6" ht="16.5" customHeight="1" x14ac:dyDescent="0.2">
      <c r="A66" s="34">
        <v>7</v>
      </c>
      <c r="B66" s="41" t="s">
        <v>134</v>
      </c>
      <c r="C66" s="44"/>
      <c r="D66" s="46"/>
      <c r="E66" s="43">
        <v>1.08</v>
      </c>
    </row>
    <row r="67" spans="1:6" ht="16.5" customHeight="1" x14ac:dyDescent="0.2">
      <c r="A67" s="34">
        <v>8</v>
      </c>
      <c r="B67" s="41" t="s">
        <v>135</v>
      </c>
      <c r="C67" s="44"/>
      <c r="D67" s="46"/>
      <c r="E67" s="43">
        <v>1.18</v>
      </c>
    </row>
    <row r="68" spans="1:6" ht="16.5" customHeight="1" x14ac:dyDescent="0.2">
      <c r="A68" s="34">
        <v>9</v>
      </c>
      <c r="B68" s="41" t="s">
        <v>136</v>
      </c>
      <c r="C68" s="44"/>
      <c r="D68" s="46"/>
      <c r="E68" s="43">
        <v>2.36</v>
      </c>
    </row>
    <row r="69" spans="1:6" ht="16.5" customHeight="1" x14ac:dyDescent="0.2">
      <c r="A69" s="34">
        <v>10</v>
      </c>
      <c r="B69" s="41" t="s">
        <v>142</v>
      </c>
      <c r="C69" s="44"/>
      <c r="D69" s="46"/>
      <c r="E69" s="43">
        <v>19.57</v>
      </c>
    </row>
    <row r="70" spans="1:6" ht="16.5" customHeight="1" x14ac:dyDescent="0.2">
      <c r="A70" s="34">
        <v>11</v>
      </c>
      <c r="B70" s="41" t="s">
        <v>143</v>
      </c>
      <c r="C70" s="44"/>
      <c r="D70" s="46"/>
      <c r="E70" s="43">
        <v>1.08</v>
      </c>
    </row>
    <row r="71" spans="1:6" ht="16.5" customHeight="1" x14ac:dyDescent="0.2">
      <c r="A71" s="34">
        <v>12</v>
      </c>
      <c r="B71" s="41" t="s">
        <v>14</v>
      </c>
      <c r="C71" s="44"/>
      <c r="D71" s="46"/>
      <c r="E71" s="43">
        <v>1.21</v>
      </c>
    </row>
    <row r="72" spans="1:6" ht="16.5" customHeight="1" x14ac:dyDescent="0.2">
      <c r="A72" s="34">
        <v>13</v>
      </c>
      <c r="B72" s="41" t="s">
        <v>15</v>
      </c>
      <c r="C72" s="44"/>
      <c r="D72" s="46"/>
      <c r="E72" s="43">
        <v>1.36</v>
      </c>
    </row>
    <row r="73" spans="1:6" ht="16.5" customHeight="1" x14ac:dyDescent="0.2">
      <c r="A73" s="34">
        <v>14</v>
      </c>
      <c r="B73" s="41" t="s">
        <v>16</v>
      </c>
      <c r="C73" s="44"/>
      <c r="D73" s="46"/>
      <c r="E73" s="43">
        <v>1.88</v>
      </c>
    </row>
    <row r="76" spans="1:6" s="29" customFormat="1" ht="19.5" customHeight="1" x14ac:dyDescent="0.4">
      <c r="A76" s="29" t="s">
        <v>144</v>
      </c>
    </row>
    <row r="77" spans="1:6" ht="9.9499999999999993" customHeight="1" x14ac:dyDescent="0.25">
      <c r="A77" s="27"/>
      <c r="B77" s="100"/>
      <c r="C77" s="100"/>
      <c r="D77" s="100"/>
      <c r="E77" s="100"/>
    </row>
    <row r="78" spans="1:6" ht="9.9499999999999993" customHeight="1" x14ac:dyDescent="0.25">
      <c r="A78" s="27"/>
      <c r="B78" s="100"/>
      <c r="C78" s="100"/>
      <c r="D78" s="100"/>
      <c r="E78" s="100"/>
    </row>
    <row r="79" spans="1:6" ht="15.75" customHeight="1" x14ac:dyDescent="0.2">
      <c r="A79" s="115" t="s">
        <v>145</v>
      </c>
      <c r="B79" s="115"/>
      <c r="C79" s="115"/>
      <c r="D79" s="115"/>
      <c r="E79" s="115"/>
      <c r="F79" s="28"/>
    </row>
    <row r="80" spans="1:6" ht="13.5" thickBot="1" x14ac:dyDescent="0.25"/>
    <row r="81" spans="1:5" s="33" customFormat="1" ht="26.25" customHeight="1" thickBot="1" x14ac:dyDescent="0.25">
      <c r="A81" s="52" t="s">
        <v>122</v>
      </c>
      <c r="B81" s="99" t="s">
        <v>2</v>
      </c>
      <c r="C81" s="47" t="s">
        <v>72</v>
      </c>
      <c r="D81" s="47" t="s">
        <v>73</v>
      </c>
      <c r="E81" s="47" t="s">
        <v>123</v>
      </c>
    </row>
    <row r="82" spans="1:5" ht="21" customHeight="1" x14ac:dyDescent="0.2">
      <c r="A82" s="34">
        <v>1</v>
      </c>
      <c r="B82" s="35" t="s">
        <v>146</v>
      </c>
      <c r="C82" s="36">
        <v>12036</v>
      </c>
      <c r="D82" s="36">
        <v>5000</v>
      </c>
      <c r="E82" s="37">
        <v>-7036</v>
      </c>
    </row>
    <row r="85" spans="1:5" ht="31.5" customHeight="1" x14ac:dyDescent="0.2">
      <c r="A85" s="115" t="s">
        <v>147</v>
      </c>
      <c r="B85" s="115"/>
      <c r="C85" s="115"/>
      <c r="D85" s="115"/>
      <c r="E85" s="115"/>
    </row>
    <row r="86" spans="1:5" ht="13.5" thickBot="1" x14ac:dyDescent="0.25"/>
    <row r="87" spans="1:5" s="33" customFormat="1" ht="26.25" thickBot="1" x14ac:dyDescent="0.25">
      <c r="A87" s="52" t="s">
        <v>122</v>
      </c>
      <c r="B87" s="116" t="s">
        <v>2</v>
      </c>
      <c r="C87" s="117"/>
      <c r="D87" s="118"/>
      <c r="E87" s="47" t="s">
        <v>139</v>
      </c>
    </row>
    <row r="88" spans="1:5" ht="19.5" customHeight="1" x14ac:dyDescent="0.2">
      <c r="A88" s="34">
        <v>1</v>
      </c>
      <c r="B88" s="41" t="s">
        <v>148</v>
      </c>
      <c r="C88" s="44"/>
      <c r="D88" s="45"/>
      <c r="E88" s="43">
        <v>1.73</v>
      </c>
    </row>
    <row r="98" spans="1:6" s="29" customFormat="1" ht="20.25" customHeight="1" x14ac:dyDescent="0.4">
      <c r="A98" s="29" t="s">
        <v>149</v>
      </c>
    </row>
    <row r="100" spans="1:6" s="49" customFormat="1" ht="39.75" customHeight="1" x14ac:dyDescent="0.25">
      <c r="A100" s="115" t="s">
        <v>150</v>
      </c>
      <c r="B100" s="115"/>
      <c r="C100" s="115"/>
      <c r="D100" s="115"/>
      <c r="E100" s="115"/>
      <c r="F100" s="48"/>
    </row>
    <row r="102" spans="1:6" ht="29.25" customHeight="1" x14ac:dyDescent="0.2">
      <c r="A102" s="115" t="s">
        <v>151</v>
      </c>
      <c r="B102" s="115"/>
      <c r="C102" s="115"/>
      <c r="D102" s="115"/>
      <c r="E102" s="115"/>
      <c r="F102" s="28"/>
    </row>
    <row r="104" spans="1:6" ht="15" x14ac:dyDescent="0.25">
      <c r="A104" s="49" t="s">
        <v>152</v>
      </c>
    </row>
    <row r="105" spans="1:6" ht="13.5" thickBot="1" x14ac:dyDescent="0.25"/>
    <row r="106" spans="1:6" s="33" customFormat="1" ht="26.25" customHeight="1" thickBot="1" x14ac:dyDescent="0.25">
      <c r="A106" s="30" t="s">
        <v>122</v>
      </c>
      <c r="B106" s="31" t="s">
        <v>2</v>
      </c>
      <c r="C106" s="32" t="s">
        <v>72</v>
      </c>
      <c r="D106" s="32" t="s">
        <v>73</v>
      </c>
      <c r="E106" s="32" t="s">
        <v>123</v>
      </c>
    </row>
    <row r="107" spans="1:6" ht="21" customHeight="1" x14ac:dyDescent="0.2">
      <c r="A107" s="34">
        <v>1</v>
      </c>
      <c r="B107" s="35" t="s">
        <v>153</v>
      </c>
      <c r="C107" s="36">
        <v>2096078</v>
      </c>
      <c r="D107" s="36">
        <v>1928638</v>
      </c>
      <c r="E107" s="37">
        <v>-167440</v>
      </c>
    </row>
    <row r="111" spans="1:6" s="29" customFormat="1" ht="13.5" customHeight="1" x14ac:dyDescent="0.4">
      <c r="A111" s="29" t="s">
        <v>154</v>
      </c>
    </row>
    <row r="113" spans="1:6" s="49" customFormat="1" ht="42" customHeight="1" x14ac:dyDescent="0.25">
      <c r="A113" s="115" t="s">
        <v>155</v>
      </c>
      <c r="B113" s="115"/>
      <c r="C113" s="115"/>
      <c r="D113" s="115"/>
      <c r="E113" s="115"/>
      <c r="F113" s="48"/>
    </row>
    <row r="115" spans="1:6" ht="15" x14ac:dyDescent="0.25">
      <c r="A115" s="49" t="s">
        <v>156</v>
      </c>
    </row>
    <row r="117" spans="1:6" s="49" customFormat="1" ht="15" x14ac:dyDescent="0.25">
      <c r="B117" s="50" t="s">
        <v>157</v>
      </c>
      <c r="D117" s="51">
        <v>35045</v>
      </c>
    </row>
    <row r="118" spans="1:6" s="49" customFormat="1" ht="15" x14ac:dyDescent="0.25">
      <c r="B118" s="50" t="s">
        <v>158</v>
      </c>
      <c r="D118" s="51">
        <v>1623081</v>
      </c>
    </row>
    <row r="121" spans="1:6" s="29" customFormat="1" ht="13.5" customHeight="1" x14ac:dyDescent="0.4">
      <c r="A121" s="29" t="s">
        <v>159</v>
      </c>
    </row>
    <row r="123" spans="1:6" ht="46.5" customHeight="1" x14ac:dyDescent="0.2">
      <c r="A123" s="115" t="s">
        <v>160</v>
      </c>
      <c r="B123" s="115"/>
      <c r="C123" s="115"/>
      <c r="D123" s="115"/>
      <c r="E123" s="115"/>
      <c r="F123" s="28"/>
    </row>
    <row r="125" spans="1:6" ht="15" x14ac:dyDescent="0.25">
      <c r="A125" s="49" t="s">
        <v>161</v>
      </c>
    </row>
    <row r="127" spans="1:6" ht="15" x14ac:dyDescent="0.25">
      <c r="B127" s="50" t="s">
        <v>162</v>
      </c>
      <c r="C127" s="49"/>
      <c r="D127" s="51">
        <v>106695</v>
      </c>
    </row>
    <row r="128" spans="1:6" ht="15" x14ac:dyDescent="0.25">
      <c r="B128" s="50" t="s">
        <v>163</v>
      </c>
      <c r="C128" s="49"/>
      <c r="D128" s="51">
        <v>1598845</v>
      </c>
    </row>
    <row r="129" spans="2:4" ht="15" x14ac:dyDescent="0.25">
      <c r="B129" s="50" t="s">
        <v>164</v>
      </c>
      <c r="C129" s="49"/>
      <c r="D129" s="51">
        <v>2257764</v>
      </c>
    </row>
    <row r="130" spans="2:4" ht="15" x14ac:dyDescent="0.25">
      <c r="B130" s="50" t="s">
        <v>165</v>
      </c>
      <c r="C130" s="49"/>
      <c r="D130" s="51">
        <v>377162</v>
      </c>
    </row>
  </sheetData>
  <customSheetViews>
    <customSheetView guid="{E1A382D3-342A-4D6A-BAAE-4EB63A64AC04}" showPageBreaks="1" topLeftCell="A4">
      <selection activeCell="N17" sqref="N17"/>
      <pageMargins left="0" right="0" top="0" bottom="0" header="0" footer="0"/>
      <pageSetup orientation="portrait" r:id="rId1"/>
    </customSheetView>
    <customSheetView guid="{CF45BF4B-BAA4-4B65-8AD9-88FA7D66BFB6}">
      <selection activeCell="A5" sqref="A5"/>
      <pageMargins left="0" right="0" top="0" bottom="0" header="0" footer="0"/>
      <pageSetup orientation="portrait" r:id="rId2"/>
    </customSheetView>
  </customSheetViews>
  <mergeCells count="15">
    <mergeCell ref="A123:E123"/>
    <mergeCell ref="A79:E79"/>
    <mergeCell ref="B87:D87"/>
    <mergeCell ref="A100:E100"/>
    <mergeCell ref="A102:E102"/>
    <mergeCell ref="A85:E85"/>
    <mergeCell ref="A4:E4"/>
    <mergeCell ref="A5:E5"/>
    <mergeCell ref="A2:E2"/>
    <mergeCell ref="A3:E3"/>
    <mergeCell ref="A113:E113"/>
    <mergeCell ref="A9:E9"/>
    <mergeCell ref="B30:D30"/>
    <mergeCell ref="B59:D59"/>
    <mergeCell ref="A57:E57"/>
  </mergeCells>
  <printOptions horizontalCentered="1"/>
  <pageMargins left="0.59055118110236227" right="0.59055118110236227" top="0.59055118110236227" bottom="0.59055118110236227" header="0.31496062992125984" footer="0.29527559055118113"/>
  <pageSetup orientation="portrait" r:id="rId3"/>
  <headerFooter>
    <oddFooter>&amp;C&amp;8&amp;P de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Variacion (2)</vt:lpstr>
      <vt:lpstr>Transparencia</vt:lpstr>
      <vt:lpstr>Cuadros Analisis</vt:lpstr>
      <vt:lpstr>'Cuadros Analisis'!Área_de_impresión</vt:lpstr>
      <vt:lpstr>Transparencia!Área_de_impresión</vt:lpstr>
      <vt:lpstr>Transparencia!Títulos_a_imprimir</vt:lpstr>
      <vt:lpstr>'Variacion (2)'!Títulos_a_imprimir</vt:lpstr>
    </vt:vector>
  </TitlesOfParts>
  <Manager/>
  <Company>Indotel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SMoreta</dc:creator>
  <cp:keywords/>
  <dc:description/>
  <cp:lastModifiedBy>Alexis Cruz Concepcion</cp:lastModifiedBy>
  <cp:revision/>
  <cp:lastPrinted>2022-01-11T16:20:22Z</cp:lastPrinted>
  <dcterms:created xsi:type="dcterms:W3CDTF">2001-08-23T21:14:33Z</dcterms:created>
  <dcterms:modified xsi:type="dcterms:W3CDTF">2022-01-11T16:21:29Z</dcterms:modified>
  <cp:category/>
  <cp:contentStatus/>
</cp:coreProperties>
</file>