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755" firstSheet="1" activeTab="3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N68" i="3" l="1"/>
  <c r="Y131" i="4" l="1"/>
  <c r="AA131" i="4"/>
  <c r="W129" i="4"/>
  <c r="W138" i="4"/>
  <c r="AA138" i="4" s="1"/>
  <c r="T116" i="4"/>
  <c r="T115" i="4"/>
  <c r="R115" i="4"/>
  <c r="P117" i="4"/>
  <c r="R117" i="4" s="1"/>
  <c r="P116" i="4"/>
  <c r="R116" i="4" s="1"/>
  <c r="P115" i="4"/>
  <c r="B116" i="4"/>
  <c r="F116" i="4" s="1"/>
  <c r="B135" i="4"/>
  <c r="D135" i="4" s="1"/>
  <c r="D150" i="4"/>
  <c r="D146" i="4"/>
  <c r="B150" i="4"/>
  <c r="B146" i="4"/>
  <c r="T117" i="4" l="1"/>
  <c r="D116" i="4"/>
  <c r="Y138" i="4"/>
  <c r="P96" i="4"/>
  <c r="T96" i="4" s="1"/>
  <c r="P66" i="4"/>
  <c r="R66" i="4" s="1"/>
  <c r="T66" i="4"/>
  <c r="P85" i="4"/>
  <c r="R85" i="4" s="1"/>
  <c r="P81" i="4"/>
  <c r="R81" i="4"/>
  <c r="T81" i="4"/>
  <c r="W96" i="4"/>
  <c r="Y96" i="4" s="1"/>
  <c r="W65" i="4"/>
  <c r="W86" i="4"/>
  <c r="AA86" i="4" s="1"/>
  <c r="W85" i="4"/>
  <c r="W84" i="4"/>
  <c r="AA84" i="4" s="1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AA96" i="4" l="1"/>
  <c r="R96" i="4"/>
  <c r="T85" i="4"/>
  <c r="Y86" i="4"/>
  <c r="Y84" i="4"/>
  <c r="P29" i="4"/>
  <c r="R29" i="4" s="1"/>
  <c r="W13" i="4"/>
  <c r="W28" i="4"/>
  <c r="W41" i="4"/>
  <c r="F42" i="4"/>
  <c r="D42" i="4"/>
  <c r="B42" i="4"/>
  <c r="T29" i="4" l="1"/>
  <c r="G64" i="3"/>
  <c r="B23" i="3" l="1"/>
  <c r="H68" i="3" l="1"/>
  <c r="H51" i="3"/>
  <c r="I68" i="3"/>
  <c r="B30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37" i="4"/>
  <c r="W135" i="4"/>
  <c r="W134" i="4"/>
  <c r="W132" i="4"/>
  <c r="W130" i="4"/>
  <c r="W124" i="4"/>
  <c r="W123" i="4"/>
  <c r="W122" i="4"/>
  <c r="W121" i="4"/>
  <c r="W120" i="4"/>
  <c r="W119" i="4"/>
  <c r="W116" i="4"/>
  <c r="W115" i="4"/>
  <c r="W114" i="4"/>
  <c r="W113" i="4"/>
  <c r="W112" i="4"/>
  <c r="W111" i="4"/>
  <c r="P150" i="4"/>
  <c r="P149" i="4"/>
  <c r="P148" i="4"/>
  <c r="P147" i="4"/>
  <c r="P146" i="4"/>
  <c r="P145" i="4"/>
  <c r="P143" i="4"/>
  <c r="P137" i="4"/>
  <c r="P136" i="4"/>
  <c r="P135" i="4"/>
  <c r="P134" i="4"/>
  <c r="P133" i="4"/>
  <c r="P132" i="4"/>
  <c r="P130" i="4"/>
  <c r="P129" i="4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B147" i="4"/>
  <c r="B143" i="4"/>
  <c r="B132" i="4"/>
  <c r="B129" i="4"/>
  <c r="B123" i="4"/>
  <c r="F123" i="4" s="1"/>
  <c r="B122" i="4"/>
  <c r="F122" i="4" s="1"/>
  <c r="B121" i="4"/>
  <c r="F121" i="4" s="1"/>
  <c r="B119" i="4"/>
  <c r="F119" i="4" s="1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7" i="4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R79" i="4" s="1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W98" i="4"/>
  <c r="W97" i="4"/>
  <c r="W95" i="4"/>
  <c r="W94" i="4"/>
  <c r="W93" i="4"/>
  <c r="W91" i="4"/>
  <c r="W83" i="4"/>
  <c r="W82" i="4"/>
  <c r="W81" i="4"/>
  <c r="W80" i="4"/>
  <c r="W79" i="4"/>
  <c r="W78" i="4"/>
  <c r="W77" i="4"/>
  <c r="W72" i="4"/>
  <c r="W71" i="4"/>
  <c r="W70" i="4"/>
  <c r="W69" i="4"/>
  <c r="W68" i="4"/>
  <c r="W67" i="4"/>
  <c r="W66" i="4"/>
  <c r="W64" i="4"/>
  <c r="W63" i="4"/>
  <c r="W62" i="4"/>
  <c r="W61" i="4"/>
  <c r="W60" i="4"/>
  <c r="W59" i="4"/>
  <c r="B98" i="4"/>
  <c r="B97" i="4"/>
  <c r="B95" i="4"/>
  <c r="B94" i="4"/>
  <c r="B91" i="4"/>
  <c r="B83" i="4"/>
  <c r="B82" i="4"/>
  <c r="B80" i="4"/>
  <c r="B78" i="4"/>
  <c r="B71" i="4"/>
  <c r="B70" i="4"/>
  <c r="B69" i="4"/>
  <c r="B68" i="4"/>
  <c r="B67" i="4"/>
  <c r="B61" i="4"/>
  <c r="B60" i="4"/>
  <c r="B59" i="4"/>
  <c r="I98" i="4"/>
  <c r="I97" i="4"/>
  <c r="I96" i="4"/>
  <c r="I95" i="4"/>
  <c r="I94" i="4"/>
  <c r="I93" i="4"/>
  <c r="I91" i="4"/>
  <c r="I86" i="4"/>
  <c r="I85" i="4"/>
  <c r="I84" i="4"/>
  <c r="I83" i="4"/>
  <c r="I82" i="4"/>
  <c r="I81" i="4"/>
  <c r="I80" i="4"/>
  <c r="I79" i="4"/>
  <c r="I78" i="4"/>
  <c r="I77" i="4"/>
  <c r="T79" i="4" l="1"/>
  <c r="R86" i="4"/>
  <c r="W46" i="4"/>
  <c r="W45" i="4"/>
  <c r="W43" i="4"/>
  <c r="W42" i="4"/>
  <c r="W39" i="4"/>
  <c r="W34" i="4"/>
  <c r="W32" i="4"/>
  <c r="W31" i="4"/>
  <c r="W30" i="4"/>
  <c r="W27" i="4"/>
  <c r="W26" i="4"/>
  <c r="W25" i="4"/>
  <c r="W20" i="4"/>
  <c r="W19" i="4"/>
  <c r="W18" i="4"/>
  <c r="W17" i="4"/>
  <c r="W16" i="4"/>
  <c r="W15" i="4"/>
  <c r="W14" i="4"/>
  <c r="W12" i="4"/>
  <c r="W11" i="4"/>
  <c r="W10" i="4"/>
  <c r="W9" i="4"/>
  <c r="W8" i="4"/>
  <c r="W7" i="4"/>
  <c r="B46" i="4"/>
  <c r="B45" i="4"/>
  <c r="B43" i="4"/>
  <c r="B39" i="4"/>
  <c r="B31" i="4"/>
  <c r="B28" i="4"/>
  <c r="B26" i="4"/>
  <c r="B20" i="4"/>
  <c r="B19" i="4"/>
  <c r="B18" i="4"/>
  <c r="B17" i="4"/>
  <c r="B15" i="4"/>
  <c r="D15" i="4" s="1"/>
  <c r="B9" i="4"/>
  <c r="P46" i="4"/>
  <c r="P45" i="4"/>
  <c r="P44" i="4"/>
  <c r="R44" i="4" s="1"/>
  <c r="P43" i="4"/>
  <c r="P42" i="4"/>
  <c r="P41" i="4"/>
  <c r="P39" i="4"/>
  <c r="P34" i="4"/>
  <c r="R34" i="4" s="1"/>
  <c r="P33" i="4"/>
  <c r="P32" i="4"/>
  <c r="P31" i="4"/>
  <c r="P30" i="4"/>
  <c r="P28" i="4"/>
  <c r="P27" i="4"/>
  <c r="P26" i="4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T44" i="4"/>
  <c r="I46" i="4" l="1"/>
  <c r="I45" i="4"/>
  <c r="I44" i="4"/>
  <c r="I43" i="4"/>
  <c r="I42" i="4"/>
  <c r="I41" i="4"/>
  <c r="I39" i="4"/>
  <c r="I34" i="4"/>
  <c r="I33" i="4"/>
  <c r="I32" i="4"/>
  <c r="I31" i="4"/>
  <c r="I30" i="4"/>
  <c r="I29" i="4"/>
  <c r="I28" i="4"/>
  <c r="I27" i="4"/>
  <c r="I26" i="4"/>
  <c r="I25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J35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C30" i="1"/>
  <c r="C28" i="1"/>
  <c r="C27" i="1"/>
  <c r="C26" i="1"/>
  <c r="C23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7" i="3"/>
  <c r="G45" i="3"/>
  <c r="G44" i="3"/>
  <c r="G43" i="3"/>
  <c r="L64" i="3"/>
  <c r="L62" i="3"/>
  <c r="L61" i="3"/>
  <c r="L60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B23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30" i="3"/>
  <c r="G28" i="3"/>
  <c r="G27" i="3"/>
  <c r="G26" i="3"/>
  <c r="I85" i="3"/>
  <c r="H85" i="3"/>
  <c r="G81" i="3"/>
  <c r="G79" i="3"/>
  <c r="G78" i="3"/>
  <c r="G77" i="3"/>
  <c r="D85" i="3"/>
  <c r="C85" i="3"/>
  <c r="B81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7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W44" i="2"/>
  <c r="W43" i="2"/>
  <c r="W42" i="2"/>
  <c r="W41" i="2"/>
  <c r="W40" i="2"/>
  <c r="W39" i="2"/>
  <c r="W34" i="2"/>
  <c r="W33" i="2"/>
  <c r="W32" i="2"/>
  <c r="W31" i="2"/>
  <c r="W30" i="2"/>
  <c r="W29" i="2"/>
  <c r="Y29" i="2" s="1"/>
  <c r="AA29" i="2" s="1"/>
  <c r="W28" i="2"/>
  <c r="W27" i="2"/>
  <c r="W26" i="2"/>
  <c r="W25" i="2"/>
  <c r="W20" i="2"/>
  <c r="W19" i="2"/>
  <c r="W18" i="2"/>
  <c r="W17" i="2"/>
  <c r="W16" i="2"/>
  <c r="W15" i="2"/>
  <c r="W14" i="2"/>
  <c r="W13" i="2"/>
  <c r="Y13" i="2" s="1"/>
  <c r="AA13" i="2" s="1"/>
  <c r="W12" i="2"/>
  <c r="W11" i="2"/>
  <c r="W10" i="2"/>
  <c r="W9" i="2"/>
  <c r="W8" i="2"/>
  <c r="W7" i="2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B30" i="2"/>
  <c r="D30" i="2" s="1"/>
  <c r="B29" i="2"/>
  <c r="B28" i="2"/>
  <c r="D28" i="2" s="1"/>
  <c r="B27" i="2"/>
  <c r="B26" i="2"/>
  <c r="B25" i="2"/>
  <c r="D25" i="2" s="1"/>
  <c r="B20" i="2"/>
  <c r="D20" i="2" s="1"/>
  <c r="B19" i="2"/>
  <c r="B18" i="2"/>
  <c r="B17" i="2"/>
  <c r="B16" i="2"/>
  <c r="B15" i="2"/>
  <c r="B14" i="2"/>
  <c r="D14" i="2" s="1"/>
  <c r="F14" i="2" s="1"/>
  <c r="B13" i="2"/>
  <c r="B12" i="2"/>
  <c r="B11" i="2"/>
  <c r="B10" i="2"/>
  <c r="D10" i="2" s="1"/>
  <c r="F10" i="2" s="1"/>
  <c r="B9" i="2"/>
  <c r="B8" i="2"/>
  <c r="B7" i="2"/>
  <c r="S151" i="4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L85" i="3" l="1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M68" i="3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S35" i="2" s="1"/>
  <c r="L99" i="4"/>
  <c r="L87" i="4"/>
  <c r="L73" i="4"/>
  <c r="D98" i="4"/>
  <c r="D97" i="4"/>
  <c r="D95" i="4"/>
  <c r="D94" i="4"/>
  <c r="F98" i="4"/>
  <c r="F97" i="4"/>
  <c r="F95" i="4"/>
  <c r="F94" i="4"/>
  <c r="F91" i="4"/>
  <c r="M91" i="4"/>
  <c r="F83" i="4"/>
  <c r="F82" i="4"/>
  <c r="F80" i="4"/>
  <c r="F78" i="4"/>
  <c r="L47" i="4"/>
  <c r="L35" i="4"/>
  <c r="L21" i="4"/>
  <c r="L101" i="4" l="1"/>
  <c r="L16" i="3"/>
  <c r="M15" i="3" s="1"/>
  <c r="G14" i="3"/>
  <c r="L49" i="2"/>
  <c r="S101" i="4"/>
  <c r="L49" i="4"/>
  <c r="G16" i="3"/>
  <c r="H15" i="3" s="1"/>
  <c r="M12" i="3" l="1"/>
  <c r="M13" i="3"/>
  <c r="M14" i="3"/>
  <c r="H13" i="3"/>
  <c r="H12" i="3"/>
  <c r="H14" i="3"/>
  <c r="E47" i="4"/>
  <c r="F46" i="4"/>
  <c r="F45" i="4"/>
  <c r="F43" i="4"/>
  <c r="F39" i="4"/>
  <c r="D39" i="4"/>
  <c r="D46" i="4"/>
  <c r="D45" i="4"/>
  <c r="D43" i="4"/>
  <c r="B35" i="4"/>
  <c r="F31" i="4"/>
  <c r="F28" i="4"/>
  <c r="F26" i="4"/>
  <c r="E35" i="4"/>
  <c r="E21" i="4"/>
  <c r="W151" i="4"/>
  <c r="P151" i="4"/>
  <c r="I151" i="4"/>
  <c r="C151" i="4"/>
  <c r="B151" i="4"/>
  <c r="AA150" i="4"/>
  <c r="Y150" i="4"/>
  <c r="T150" i="4"/>
  <c r="R150" i="4"/>
  <c r="M150" i="4"/>
  <c r="K150" i="4"/>
  <c r="AA149" i="4"/>
  <c r="Y149" i="4"/>
  <c r="T149" i="4"/>
  <c r="R149" i="4"/>
  <c r="M149" i="4"/>
  <c r="K149" i="4"/>
  <c r="AA148" i="4"/>
  <c r="Y148" i="4"/>
  <c r="T148" i="4"/>
  <c r="R148" i="4"/>
  <c r="M148" i="4"/>
  <c r="K148" i="4"/>
  <c r="AA147" i="4"/>
  <c r="Y147" i="4"/>
  <c r="T147" i="4"/>
  <c r="R147" i="4"/>
  <c r="M147" i="4"/>
  <c r="K147" i="4"/>
  <c r="AA146" i="4"/>
  <c r="Y146" i="4"/>
  <c r="T146" i="4"/>
  <c r="R146" i="4"/>
  <c r="M146" i="4"/>
  <c r="K146" i="4"/>
  <c r="AA145" i="4"/>
  <c r="Y145" i="4"/>
  <c r="T145" i="4"/>
  <c r="R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AA137" i="4"/>
  <c r="Y137" i="4"/>
  <c r="T137" i="4"/>
  <c r="R137" i="4"/>
  <c r="M137" i="4"/>
  <c r="K137" i="4"/>
  <c r="T136" i="4"/>
  <c r="R136" i="4"/>
  <c r="M136" i="4"/>
  <c r="K136" i="4"/>
  <c r="AA135" i="4"/>
  <c r="Y135" i="4"/>
  <c r="T135" i="4"/>
  <c r="R135" i="4"/>
  <c r="M135" i="4"/>
  <c r="K135" i="4"/>
  <c r="AA134" i="4"/>
  <c r="Y134" i="4"/>
  <c r="T134" i="4"/>
  <c r="R134" i="4"/>
  <c r="M134" i="4"/>
  <c r="K134" i="4"/>
  <c r="T133" i="4"/>
  <c r="R133" i="4"/>
  <c r="M133" i="4"/>
  <c r="K133" i="4"/>
  <c r="AA132" i="4"/>
  <c r="Y132" i="4"/>
  <c r="T132" i="4"/>
  <c r="R132" i="4"/>
  <c r="M132" i="4"/>
  <c r="K132" i="4"/>
  <c r="D132" i="4"/>
  <c r="AA130" i="4"/>
  <c r="Y130" i="4"/>
  <c r="T130" i="4"/>
  <c r="R130" i="4"/>
  <c r="M130" i="4"/>
  <c r="K130" i="4"/>
  <c r="AA129" i="4"/>
  <c r="Y129" i="4"/>
  <c r="T129" i="4"/>
  <c r="R129" i="4"/>
  <c r="M129" i="4"/>
  <c r="K129" i="4"/>
  <c r="D129" i="4"/>
  <c r="W125" i="4"/>
  <c r="P125" i="4"/>
  <c r="R125" i="4" s="1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D123" i="4"/>
  <c r="AA122" i="4"/>
  <c r="Y122" i="4"/>
  <c r="R122" i="4"/>
  <c r="M122" i="4"/>
  <c r="K122" i="4"/>
  <c r="D122" i="4"/>
  <c r="AA121" i="4"/>
  <c r="Y121" i="4"/>
  <c r="R121" i="4"/>
  <c r="M121" i="4"/>
  <c r="K121" i="4"/>
  <c r="D121" i="4"/>
  <c r="AA120" i="4"/>
  <c r="Y120" i="4"/>
  <c r="R120" i="4"/>
  <c r="M120" i="4"/>
  <c r="K120" i="4"/>
  <c r="AA119" i="4"/>
  <c r="Y119" i="4"/>
  <c r="R119" i="4"/>
  <c r="M119" i="4"/>
  <c r="K119" i="4"/>
  <c r="D119" i="4"/>
  <c r="R118" i="4"/>
  <c r="M118" i="4"/>
  <c r="K118" i="4"/>
  <c r="M117" i="4"/>
  <c r="K117" i="4"/>
  <c r="AA116" i="4"/>
  <c r="Y116" i="4"/>
  <c r="M116" i="4"/>
  <c r="K116" i="4"/>
  <c r="AA115" i="4"/>
  <c r="Y115" i="4"/>
  <c r="M115" i="4"/>
  <c r="K115" i="4"/>
  <c r="AA114" i="4"/>
  <c r="Y114" i="4"/>
  <c r="R114" i="4"/>
  <c r="M114" i="4"/>
  <c r="K114" i="4"/>
  <c r="AA113" i="4"/>
  <c r="Y113" i="4"/>
  <c r="R113" i="4"/>
  <c r="M113" i="4"/>
  <c r="K113" i="4"/>
  <c r="AA112" i="4"/>
  <c r="Y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K86" i="4"/>
  <c r="M85" i="4"/>
  <c r="K85" i="4"/>
  <c r="T84" i="4"/>
  <c r="R84" i="4"/>
  <c r="M84" i="4"/>
  <c r="K84" i="4"/>
  <c r="AA83" i="4"/>
  <c r="Y83" i="4"/>
  <c r="T83" i="4"/>
  <c r="R83" i="4"/>
  <c r="M83" i="4"/>
  <c r="K83" i="4"/>
  <c r="D83" i="4"/>
  <c r="AA82" i="4"/>
  <c r="Y82" i="4"/>
  <c r="T82" i="4"/>
  <c r="R82" i="4"/>
  <c r="M82" i="4"/>
  <c r="K82" i="4"/>
  <c r="D82" i="4"/>
  <c r="M81" i="4"/>
  <c r="K81" i="4"/>
  <c r="AA80" i="4"/>
  <c r="Y80" i="4"/>
  <c r="T80" i="4"/>
  <c r="R80" i="4"/>
  <c r="M80" i="4"/>
  <c r="K80" i="4"/>
  <c r="D80" i="4"/>
  <c r="AA78" i="4"/>
  <c r="Y78" i="4"/>
  <c r="T78" i="4"/>
  <c r="R78" i="4"/>
  <c r="M78" i="4"/>
  <c r="K78" i="4"/>
  <c r="D78" i="4"/>
  <c r="AA77" i="4"/>
  <c r="Y77" i="4"/>
  <c r="T77" i="4"/>
  <c r="R77" i="4"/>
  <c r="M77" i="4"/>
  <c r="K77" i="4"/>
  <c r="W73" i="4"/>
  <c r="X73" i="4" s="1"/>
  <c r="P73" i="4"/>
  <c r="J73" i="4"/>
  <c r="I73" i="4"/>
  <c r="M73" i="4" s="1"/>
  <c r="E73" i="4"/>
  <c r="C73" i="4"/>
  <c r="B73" i="4"/>
  <c r="AA72" i="4"/>
  <c r="Y72" i="4"/>
  <c r="R72" i="4"/>
  <c r="M72" i="4"/>
  <c r="K72" i="4"/>
  <c r="AA71" i="4"/>
  <c r="Y71" i="4"/>
  <c r="R71" i="4"/>
  <c r="M71" i="4"/>
  <c r="K71" i="4"/>
  <c r="F71" i="4"/>
  <c r="D71" i="4"/>
  <c r="AA70" i="4"/>
  <c r="Y70" i="4"/>
  <c r="R70" i="4"/>
  <c r="M70" i="4"/>
  <c r="K70" i="4"/>
  <c r="F70" i="4"/>
  <c r="D70" i="4"/>
  <c r="AA69" i="4"/>
  <c r="Y69" i="4"/>
  <c r="R69" i="4"/>
  <c r="M69" i="4"/>
  <c r="K69" i="4"/>
  <c r="F69" i="4"/>
  <c r="D69" i="4"/>
  <c r="AA68" i="4"/>
  <c r="Y68" i="4"/>
  <c r="R68" i="4"/>
  <c r="M68" i="4"/>
  <c r="K68" i="4"/>
  <c r="F68" i="4"/>
  <c r="D68" i="4"/>
  <c r="AA67" i="4"/>
  <c r="Y67" i="4"/>
  <c r="R67" i="4"/>
  <c r="M67" i="4"/>
  <c r="K67" i="4"/>
  <c r="F67" i="4"/>
  <c r="D67" i="4"/>
  <c r="AA66" i="4"/>
  <c r="Y66" i="4"/>
  <c r="M66" i="4"/>
  <c r="K66" i="4"/>
  <c r="R65" i="4"/>
  <c r="M65" i="4"/>
  <c r="K65" i="4"/>
  <c r="AA64" i="4"/>
  <c r="Y64" i="4"/>
  <c r="R64" i="4"/>
  <c r="M64" i="4"/>
  <c r="K64" i="4"/>
  <c r="AA63" i="4"/>
  <c r="Y63" i="4"/>
  <c r="R63" i="4"/>
  <c r="M63" i="4"/>
  <c r="K63" i="4"/>
  <c r="AA62" i="4"/>
  <c r="Y62" i="4"/>
  <c r="R62" i="4"/>
  <c r="M62" i="4"/>
  <c r="K62" i="4"/>
  <c r="AA61" i="4"/>
  <c r="Y61" i="4"/>
  <c r="R61" i="4"/>
  <c r="M61" i="4"/>
  <c r="K61" i="4"/>
  <c r="F61" i="4"/>
  <c r="D61" i="4"/>
  <c r="AA60" i="4"/>
  <c r="Y60" i="4"/>
  <c r="R60" i="4"/>
  <c r="M60" i="4"/>
  <c r="K60" i="4"/>
  <c r="F60" i="4"/>
  <c r="D60" i="4"/>
  <c r="AA59" i="4"/>
  <c r="Y59" i="4"/>
  <c r="R59" i="4"/>
  <c r="M59" i="4"/>
  <c r="K59" i="4"/>
  <c r="F59" i="4"/>
  <c r="D59" i="4"/>
  <c r="R101" i="4" l="1"/>
  <c r="R153" i="4"/>
  <c r="M16" i="3"/>
  <c r="K153" i="4"/>
  <c r="M101" i="4"/>
  <c r="K101" i="4"/>
  <c r="H16" i="3"/>
  <c r="X151" i="4"/>
  <c r="Y151" i="4" s="1"/>
  <c r="W153" i="4"/>
  <c r="AA153" i="4" s="1"/>
  <c r="AA151" i="4"/>
  <c r="M153" i="4"/>
  <c r="X139" i="4"/>
  <c r="Y139" i="4" s="1"/>
  <c r="AA139" i="4"/>
  <c r="X125" i="4"/>
  <c r="Y125" i="4" s="1"/>
  <c r="AA125" i="4"/>
  <c r="B153" i="4"/>
  <c r="P153" i="4"/>
  <c r="R151" i="4"/>
  <c r="T151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R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AA46" i="4"/>
  <c r="Y46" i="4"/>
  <c r="T46" i="4"/>
  <c r="R46" i="4"/>
  <c r="M46" i="4"/>
  <c r="K46" i="4"/>
  <c r="AA45" i="4"/>
  <c r="Y45" i="4"/>
  <c r="T45" i="4"/>
  <c r="R45" i="4"/>
  <c r="M45" i="4"/>
  <c r="K45" i="4"/>
  <c r="M44" i="4"/>
  <c r="K44" i="4"/>
  <c r="AA43" i="4"/>
  <c r="Y43" i="4"/>
  <c r="T43" i="4"/>
  <c r="R43" i="4"/>
  <c r="M43" i="4"/>
  <c r="K43" i="4"/>
  <c r="AA42" i="4"/>
  <c r="Y42" i="4"/>
  <c r="T42" i="4"/>
  <c r="R42" i="4"/>
  <c r="M42" i="4"/>
  <c r="K42" i="4"/>
  <c r="AA41" i="4"/>
  <c r="Y41" i="4"/>
  <c r="T41" i="4"/>
  <c r="R41" i="4"/>
  <c r="M41" i="4"/>
  <c r="K41" i="4"/>
  <c r="AA39" i="4"/>
  <c r="Y39" i="4"/>
  <c r="T39" i="4"/>
  <c r="R39" i="4"/>
  <c r="M39" i="4"/>
  <c r="K39" i="4"/>
  <c r="W35" i="4"/>
  <c r="P35" i="4"/>
  <c r="R35" i="4" s="1"/>
  <c r="I35" i="4"/>
  <c r="C35" i="4"/>
  <c r="D35" i="4" s="1"/>
  <c r="AA34" i="4"/>
  <c r="Y34" i="4"/>
  <c r="M34" i="4"/>
  <c r="K34" i="4"/>
  <c r="T33" i="4"/>
  <c r="R33" i="4"/>
  <c r="M33" i="4"/>
  <c r="K33" i="4"/>
  <c r="AA32" i="4"/>
  <c r="Y32" i="4"/>
  <c r="T32" i="4"/>
  <c r="R32" i="4"/>
  <c r="M32" i="4"/>
  <c r="K32" i="4"/>
  <c r="AA31" i="4"/>
  <c r="Y31" i="4"/>
  <c r="T31" i="4"/>
  <c r="R31" i="4"/>
  <c r="M31" i="4"/>
  <c r="K31" i="4"/>
  <c r="D31" i="4"/>
  <c r="AA30" i="4"/>
  <c r="Y30" i="4"/>
  <c r="T30" i="4"/>
  <c r="R30" i="4"/>
  <c r="M30" i="4"/>
  <c r="K30" i="4"/>
  <c r="M29" i="4"/>
  <c r="K29" i="4"/>
  <c r="AA28" i="4"/>
  <c r="Y28" i="4"/>
  <c r="T28" i="4"/>
  <c r="R28" i="4"/>
  <c r="M28" i="4"/>
  <c r="K28" i="4"/>
  <c r="D28" i="4"/>
  <c r="AA27" i="4"/>
  <c r="Y27" i="4"/>
  <c r="M27" i="4"/>
  <c r="K27" i="4"/>
  <c r="AA26" i="4"/>
  <c r="Y26" i="4"/>
  <c r="T26" i="4"/>
  <c r="R26" i="4"/>
  <c r="M26" i="4"/>
  <c r="K26" i="4"/>
  <c r="D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AA20" i="4"/>
  <c r="Y20" i="4"/>
  <c r="R20" i="4"/>
  <c r="M20" i="4"/>
  <c r="K20" i="4"/>
  <c r="F20" i="4"/>
  <c r="D20" i="4"/>
  <c r="AA19" i="4"/>
  <c r="Y19" i="4"/>
  <c r="R19" i="4"/>
  <c r="M19" i="4"/>
  <c r="K19" i="4"/>
  <c r="F19" i="4"/>
  <c r="D19" i="4"/>
  <c r="AA18" i="4"/>
  <c r="Y18" i="4"/>
  <c r="R18" i="4"/>
  <c r="M18" i="4"/>
  <c r="K18" i="4"/>
  <c r="F18" i="4"/>
  <c r="D18" i="4"/>
  <c r="AA17" i="4"/>
  <c r="Y17" i="4"/>
  <c r="R17" i="4"/>
  <c r="M17" i="4"/>
  <c r="K17" i="4"/>
  <c r="F17" i="4"/>
  <c r="D17" i="4"/>
  <c r="AA16" i="4"/>
  <c r="Y16" i="4"/>
  <c r="R16" i="4"/>
  <c r="M16" i="4"/>
  <c r="K16" i="4"/>
  <c r="AA15" i="4"/>
  <c r="Y15" i="4"/>
  <c r="R15" i="4"/>
  <c r="M15" i="4"/>
  <c r="K15" i="4"/>
  <c r="F15" i="4"/>
  <c r="AA14" i="4"/>
  <c r="Y14" i="4"/>
  <c r="R14" i="4"/>
  <c r="M14" i="4"/>
  <c r="K14" i="4"/>
  <c r="R13" i="4"/>
  <c r="M13" i="4"/>
  <c r="K13" i="4"/>
  <c r="AA12" i="4"/>
  <c r="Y12" i="4"/>
  <c r="R12" i="4"/>
  <c r="M12" i="4"/>
  <c r="K12" i="4"/>
  <c r="R11" i="4"/>
  <c r="M11" i="4"/>
  <c r="K11" i="4"/>
  <c r="AA10" i="4"/>
  <c r="Y10" i="4"/>
  <c r="R10" i="4"/>
  <c r="M10" i="4"/>
  <c r="K10" i="4"/>
  <c r="AA9" i="4"/>
  <c r="Y9" i="4"/>
  <c r="R9" i="4"/>
  <c r="M9" i="4"/>
  <c r="K9" i="4"/>
  <c r="F9" i="4"/>
  <c r="D9" i="4"/>
  <c r="AA8" i="4"/>
  <c r="Y8" i="4"/>
  <c r="R8" i="4"/>
  <c r="M8" i="4"/>
  <c r="K8" i="4"/>
  <c r="AA7" i="4"/>
  <c r="Y7" i="4"/>
  <c r="R7" i="4"/>
  <c r="M7" i="4"/>
  <c r="K7" i="4"/>
  <c r="F7" i="4"/>
  <c r="D7" i="4"/>
  <c r="B16" i="3"/>
  <c r="Q47" i="2"/>
  <c r="Q49" i="2" s="1"/>
  <c r="P47" i="2"/>
  <c r="J47" i="2"/>
  <c r="I47" i="2"/>
  <c r="C47" i="2"/>
  <c r="B47" i="2"/>
  <c r="AA46" i="2"/>
  <c r="Y46" i="2"/>
  <c r="T46" i="2"/>
  <c r="R46" i="2"/>
  <c r="M46" i="2"/>
  <c r="K46" i="2"/>
  <c r="AA45" i="2"/>
  <c r="Y45" i="2"/>
  <c r="T45" i="2"/>
  <c r="R45" i="2"/>
  <c r="M45" i="2"/>
  <c r="K45" i="2"/>
  <c r="AA44" i="2"/>
  <c r="Y44" i="2"/>
  <c r="T44" i="2"/>
  <c r="R44" i="2"/>
  <c r="M44" i="2"/>
  <c r="K44" i="2"/>
  <c r="AA43" i="2"/>
  <c r="Y43" i="2"/>
  <c r="T43" i="2"/>
  <c r="R43" i="2"/>
  <c r="M43" i="2"/>
  <c r="K43" i="2"/>
  <c r="AA42" i="2"/>
  <c r="Y42" i="2"/>
  <c r="T42" i="2"/>
  <c r="R42" i="2"/>
  <c r="M42" i="2"/>
  <c r="K42" i="2"/>
  <c r="AA41" i="2"/>
  <c r="Y41" i="2"/>
  <c r="T41" i="2"/>
  <c r="R41" i="2"/>
  <c r="M41" i="2"/>
  <c r="K41" i="2"/>
  <c r="AA39" i="2"/>
  <c r="Y39" i="2"/>
  <c r="T39" i="2"/>
  <c r="R39" i="2"/>
  <c r="M39" i="2"/>
  <c r="K39" i="2"/>
  <c r="W35" i="2"/>
  <c r="P35" i="2"/>
  <c r="J35" i="2"/>
  <c r="I35" i="2"/>
  <c r="I49" i="2" s="1"/>
  <c r="C35" i="2"/>
  <c r="B35" i="2"/>
  <c r="AA34" i="2"/>
  <c r="Y34" i="2"/>
  <c r="T34" i="2"/>
  <c r="R34" i="2"/>
  <c r="M34" i="2"/>
  <c r="K34" i="2"/>
  <c r="T33" i="2"/>
  <c r="R33" i="2"/>
  <c r="M33" i="2"/>
  <c r="K33" i="2"/>
  <c r="AA32" i="2"/>
  <c r="Y32" i="2"/>
  <c r="T32" i="2"/>
  <c r="R32" i="2"/>
  <c r="M32" i="2"/>
  <c r="K32" i="2"/>
  <c r="AA31" i="2"/>
  <c r="Y31" i="2"/>
  <c r="T31" i="2"/>
  <c r="R31" i="2"/>
  <c r="M31" i="2"/>
  <c r="K31" i="2"/>
  <c r="D31" i="2"/>
  <c r="AA30" i="2"/>
  <c r="Y30" i="2"/>
  <c r="T30" i="2"/>
  <c r="R30" i="2"/>
  <c r="M30" i="2"/>
  <c r="K30" i="2"/>
  <c r="T29" i="2"/>
  <c r="R29" i="2"/>
  <c r="M29" i="2"/>
  <c r="K29" i="2"/>
  <c r="AA28" i="2"/>
  <c r="Y28" i="2"/>
  <c r="T28" i="2"/>
  <c r="R28" i="2"/>
  <c r="M28" i="2"/>
  <c r="K28" i="2"/>
  <c r="AA27" i="2"/>
  <c r="Y27" i="2"/>
  <c r="M27" i="2"/>
  <c r="K27" i="2"/>
  <c r="AA26" i="2"/>
  <c r="Y26" i="2"/>
  <c r="T26" i="2"/>
  <c r="R26" i="2"/>
  <c r="M26" i="2"/>
  <c r="K26" i="2"/>
  <c r="D26" i="2"/>
  <c r="AA25" i="2"/>
  <c r="Y25" i="2"/>
  <c r="T25" i="2"/>
  <c r="R25" i="2"/>
  <c r="M25" i="2"/>
  <c r="K25" i="2"/>
  <c r="W21" i="2"/>
  <c r="P21" i="2"/>
  <c r="R21" i="2" s="1"/>
  <c r="E21" i="2"/>
  <c r="C21" i="2"/>
  <c r="AA20" i="2"/>
  <c r="Y20" i="2"/>
  <c r="R20" i="2"/>
  <c r="M20" i="2"/>
  <c r="K20" i="2"/>
  <c r="AA19" i="2"/>
  <c r="Y19" i="2"/>
  <c r="R19" i="2"/>
  <c r="M19" i="2"/>
  <c r="K19" i="2"/>
  <c r="F19" i="2"/>
  <c r="D19" i="2"/>
  <c r="AA18" i="2"/>
  <c r="Y18" i="2"/>
  <c r="R18" i="2"/>
  <c r="M18" i="2"/>
  <c r="K18" i="2"/>
  <c r="F18" i="2"/>
  <c r="D18" i="2"/>
  <c r="AA17" i="2"/>
  <c r="Y17" i="2"/>
  <c r="R17" i="2"/>
  <c r="M17" i="2"/>
  <c r="K17" i="2"/>
  <c r="F17" i="2"/>
  <c r="D17" i="2"/>
  <c r="AA16" i="2"/>
  <c r="Y16" i="2"/>
  <c r="R16" i="2"/>
  <c r="M16" i="2"/>
  <c r="K16" i="2"/>
  <c r="F16" i="2"/>
  <c r="D16" i="2"/>
  <c r="AA15" i="2"/>
  <c r="Y15" i="2"/>
  <c r="R15" i="2"/>
  <c r="M15" i="2"/>
  <c r="K15" i="2"/>
  <c r="F15" i="2"/>
  <c r="D15" i="2"/>
  <c r="AA14" i="2"/>
  <c r="Y14" i="2"/>
  <c r="R14" i="2"/>
  <c r="M14" i="2"/>
  <c r="K14" i="2"/>
  <c r="R13" i="2"/>
  <c r="M13" i="2"/>
  <c r="K13" i="2"/>
  <c r="AA12" i="2"/>
  <c r="Y12" i="2"/>
  <c r="R12" i="2"/>
  <c r="M12" i="2"/>
  <c r="K12" i="2"/>
  <c r="F12" i="2"/>
  <c r="D12" i="2"/>
  <c r="AA11" i="2"/>
  <c r="Y11" i="2"/>
  <c r="R11" i="2"/>
  <c r="M11" i="2"/>
  <c r="K11" i="2"/>
  <c r="AA10" i="2"/>
  <c r="Y10" i="2"/>
  <c r="R10" i="2"/>
  <c r="M10" i="2"/>
  <c r="K10" i="2"/>
  <c r="AA9" i="2"/>
  <c r="Y9" i="2"/>
  <c r="R9" i="2"/>
  <c r="M9" i="2"/>
  <c r="K9" i="2"/>
  <c r="F9" i="2"/>
  <c r="D9" i="2"/>
  <c r="AA8" i="2"/>
  <c r="Y8" i="2"/>
  <c r="R8" i="2"/>
  <c r="M8" i="2"/>
  <c r="K8" i="2"/>
  <c r="F8" i="2"/>
  <c r="D8" i="2"/>
  <c r="AA7" i="2"/>
  <c r="Y7" i="2"/>
  <c r="R7" i="2"/>
  <c r="M7" i="2"/>
  <c r="K7" i="2"/>
  <c r="B16" i="1"/>
  <c r="C13" i="1" s="1"/>
  <c r="R49" i="4" l="1"/>
  <c r="W49" i="2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K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B49" i="4"/>
  <c r="F49" i="4" s="1"/>
  <c r="P49" i="4"/>
  <c r="W49" i="4"/>
  <c r="P49" i="2"/>
  <c r="X49" i="2"/>
  <c r="C12" i="1"/>
  <c r="C14" i="1"/>
  <c r="C15" i="1"/>
  <c r="X49" i="4" l="1"/>
  <c r="Y49" i="4" s="1"/>
  <c r="AA49" i="4"/>
  <c r="R49" i="2"/>
  <c r="C49" i="4"/>
  <c r="D49" i="4" s="1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l="1"/>
  <c r="T21" i="4"/>
  <c r="S49" i="4"/>
  <c r="Q49" i="4" s="1"/>
  <c r="T59" i="4"/>
  <c r="T70" i="4"/>
  <c r="T65" i="4"/>
  <c r="T62" i="4"/>
  <c r="T72" i="4"/>
  <c r="T71" i="4"/>
  <c r="T60" i="4"/>
  <c r="T64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S125" i="4"/>
  <c r="T125" i="4" s="1"/>
  <c r="T153" i="4" l="1"/>
  <c r="T101" i="4"/>
  <c r="S153" i="4"/>
  <c r="Q153" i="4" s="1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<sst xmlns="http://schemas.openxmlformats.org/spreadsheetml/2006/main" count="1190" uniqueCount="86">
  <si>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</si>
  <si>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</si>
  <si>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</si>
  <si>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</si>
  <si>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</si>
  <si>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</si>
  <si>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</si>
  <si>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</si>
  <si>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</si>
  <si>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</si>
  <si>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</si>
  <si>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</si>
  <si>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</si>
  <si>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</si>
  <si>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</si>
  <si>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</si>
  <si>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</si>
  <si>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</si>
  <si>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</si>
  <si>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</si>
  <si>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</si>
  <si>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</si>
  <si>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</si>
  <si>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</si>
  <si>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</si>
  <si>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</si>
  <si>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</si>
  <si>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 xml:space="preserve"> TELEFONÍA FIJA - MES 2018</t>
  </si>
  <si>
    <t xml:space="preserve"> TELEFONÍA MOVIL - MES 2018</t>
  </si>
  <si>
    <t xml:space="preserve"> INTERNET - MES 2018</t>
  </si>
  <si>
    <t xml:space="preserve"> TV - MES 2018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</si>
  <si>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</si>
  <si>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</si>
  <si>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</si>
  <si>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</si>
  <si>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</si>
  <si>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</si>
  <si>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</si>
  <si>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</si>
  <si>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</si>
  <si>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</si>
  <si>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</si>
  <si>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</si>
  <si>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</si>
  <si>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</si>
  <si>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</si>
  <si>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</si>
  <si>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</si>
  <si>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</si>
  <si>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</si>
  <si>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</si>
  <si>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</si>
  <si>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</si>
  <si>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</si>
  <si>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</si>
  <si>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</si>
  <si>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</si>
  <si>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</si>
  <si>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</si>
  <si>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</si>
  <si>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</si>
  <si>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</si>
  <si>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</si>
  <si>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</si>
  <si>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</si>
  <si>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</si>
  <si>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</si>
  <si>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</si>
  <si>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</si>
  <si>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</si>
  <si>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</si>
  <si>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 -2018</t>
  </si>
  <si>
    <t>INDICAR MES</t>
  </si>
  <si>
    <t xml:space="preserve"> TELEFONÍA FIJA - TRIMESTRE 2018</t>
  </si>
  <si>
    <t xml:space="preserve"> TELEFONÍA MOVIL - TRIMESTRE 2018</t>
  </si>
  <si>
    <t xml:space="preserve"> INTERNET - TRIMESTRE 2018</t>
  </si>
  <si>
    <t xml:space="preserve"> TV - TRIMESTRE 2018</t>
  </si>
  <si>
    <t>REPORTE TRIMESTRAL DE RECLAMACIONES 2018</t>
  </si>
  <si>
    <t>OCTUBRE  2018</t>
  </si>
  <si>
    <t>NOVIEMBRE 2018</t>
  </si>
  <si>
    <t>DICIEMBRE  2018</t>
  </si>
  <si>
    <r>
      <t xml:space="preserve">INDICAR MES </t>
    </r>
    <r>
      <rPr>
        <b/>
        <sz val="12"/>
        <color rgb="FFFF0000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OCTUBRE  2018</t>
    </r>
  </si>
  <si>
    <r>
      <t>INDICAR MES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DICIEMBRE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2018</t>
    </r>
  </si>
  <si>
    <r>
      <t>INDICAR MES -</t>
    </r>
    <r>
      <rPr>
        <b/>
        <sz val="11"/>
        <rFont val="Calibri"/>
        <family val="2"/>
        <scheme val="minor"/>
      </rPr>
      <t xml:space="preserve">NOVIEMBRE </t>
    </r>
    <r>
      <rPr>
        <b/>
        <sz val="12"/>
        <rFont val="Calibri"/>
        <family val="2"/>
        <scheme val="minor"/>
      </rPr>
      <t xml:space="preserve"> 2018</t>
    </r>
  </si>
  <si>
    <r>
      <t xml:space="preserve">INDICAR TRIMESTRE - </t>
    </r>
    <r>
      <rPr>
        <b/>
        <sz val="14"/>
        <rFont val="Calibri"/>
        <family val="2"/>
        <scheme val="minor"/>
      </rPr>
      <t>OCTUBRE-DICIEMBRE  2018</t>
    </r>
  </si>
  <si>
    <r>
      <t xml:space="preserve">INDICAR TRIMESTRE - </t>
    </r>
    <r>
      <rPr>
        <b/>
        <sz val="10"/>
        <color theme="4" tint="-0.249977111117893"/>
        <rFont val="Calibri"/>
        <family val="2"/>
        <scheme val="minor"/>
      </rPr>
      <t>OCTUBRE - DICIEMBRE  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</si>
</sst>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  <numFmt numFmtId="166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26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3" fontId="4" fillId="4" borderId="38" xfId="1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65" fontId="10" fillId="7" borderId="10" xfId="2" applyNumberFormat="1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1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2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3" xfId="2" applyFont="1" applyFill="1" applyBorder="1" applyAlignment="1">
      <alignment horizontal="center" vertical="center"/>
    </xf>
    <xf numFmtId="0" fontId="12" fillId="7" borderId="1" xfId="0" applyFont="1" applyFill="1" applyBorder="1" applyAlignment="1"/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3" fontId="10" fillId="11" borderId="34" xfId="0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/>
    <xf numFmtId="0" fontId="3" fillId="5" borderId="10" xfId="0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/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44" fontId="0" fillId="0" borderId="0" xfId="5" applyFont="1"/>
    <xf numFmtId="44" fontId="0" fillId="0" borderId="0" xfId="0" applyNumberFormat="1"/>
    <xf numFmtId="0" fontId="14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10" fillId="10" borderId="14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3" xfId="2" applyNumberFormat="1" applyFont="1" applyFill="1" applyBorder="1" applyAlignment="1">
      <alignment horizontal="center" vertical="center"/>
    </xf>
    <xf numFmtId="1" fontId="10" fillId="7" borderId="43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4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65" fontId="10" fillId="11" borderId="15" xfId="2" applyNumberFormat="1" applyFont="1" applyFill="1" applyBorder="1" applyAlignment="1">
      <alignment horizontal="center" vertical="center"/>
    </xf>
    <xf numFmtId="1" fontId="10" fillId="12" borderId="43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10" fillId="12" borderId="14" xfId="2" applyNumberFormat="1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65" fontId="10" fillId="11" borderId="44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4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65" fontId="7" fillId="10" borderId="40" xfId="2" applyNumberFormat="1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65" fontId="10" fillId="7" borderId="14" xfId="2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65" fontId="10" fillId="7" borderId="43" xfId="2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165" fontId="10" fillId="12" borderId="43" xfId="2" applyNumberFormat="1" applyFont="1" applyFill="1" applyBorder="1" applyAlignment="1">
      <alignment horizontal="center" vertical="center"/>
    </xf>
    <xf numFmtId="9" fontId="10" fillId="11" borderId="44" xfId="2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1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1" fontId="10" fillId="11" borderId="44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2" borderId="43" xfId="2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14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7" fillId="10" borderId="35" xfId="2" applyNumberFormat="1" applyFont="1" applyFill="1" applyBorder="1" applyAlignment="1">
      <alignment horizontal="center" vertical="center"/>
    </xf>
    <xf numFmtId="0" fontId="10" fillId="12" borderId="43" xfId="0" applyFont="1" applyFill="1" applyBorder="1" applyAlignment="1">
      <alignment horizontal="center" vertical="center"/>
    </xf>
    <xf numFmtId="3" fontId="10" fillId="11" borderId="43" xfId="0" applyNumberFormat="1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166" fontId="11" fillId="4" borderId="35" xfId="2" applyNumberFormat="1" applyFont="1" applyFill="1" applyBorder="1" applyAlignment="1">
      <alignment horizontal="center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53104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74956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74956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74956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31" workbookViewId="0">
      <selection activeCell="I15" sqref="I15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5.2851562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225" t="s">
        <v>77</v>
      </c>
      <c r="C2" s="226"/>
      <c r="D2" s="18"/>
    </row>
    <row r="3" spans="1:4" ht="15.75" thickBot="1" x14ac:dyDescent="0.3">
      <c r="A3" s="18"/>
      <c r="B3" s="227" t="s">
        <v>85</v>
      </c>
      <c r="C3" s="228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229" t="s">
        <v>19</v>
      </c>
      <c r="B6" s="230"/>
      <c r="C6" s="15"/>
      <c r="D6" s="18"/>
    </row>
    <row r="7" spans="1:4" x14ac:dyDescent="0.25">
      <c r="A7" s="231"/>
      <c r="B7" s="232"/>
      <c r="C7" s="16"/>
      <c r="D7" s="18"/>
    </row>
    <row r="8" spans="1:4" ht="15.75" thickBot="1" x14ac:dyDescent="0.3">
      <c r="A8" s="233"/>
      <c r="B8" s="234"/>
      <c r="C8" s="17"/>
      <c r="D8" s="18"/>
    </row>
    <row r="9" spans="1:4" x14ac:dyDescent="0.25">
      <c r="A9" s="235" t="s">
        <v>20</v>
      </c>
      <c r="B9" s="238" t="s">
        <v>21</v>
      </c>
      <c r="C9" s="241" t="s">
        <v>22</v>
      </c>
      <c r="D9" s="18"/>
    </row>
    <row r="10" spans="1:4" x14ac:dyDescent="0.25">
      <c r="A10" s="236"/>
      <c r="B10" s="239"/>
      <c r="C10" s="242"/>
      <c r="D10" s="18"/>
    </row>
    <row r="11" spans="1:4" ht="15.75" thickBot="1" x14ac:dyDescent="0.3">
      <c r="A11" s="237"/>
      <c r="B11" s="240"/>
      <c r="C11" s="243"/>
      <c r="D11" s="18"/>
    </row>
    <row r="12" spans="1:4" x14ac:dyDescent="0.25">
      <c r="A12" s="19" t="s">
        <v>23</v>
      </c>
      <c r="B12" s="20">
        <f>+B34</f>
        <v>5906</v>
      </c>
      <c r="C12" s="21">
        <f>+B12/B16</f>
        <v>4.5430769230769233E-2</v>
      </c>
      <c r="D12" s="18"/>
    </row>
    <row r="13" spans="1:4" x14ac:dyDescent="0.25">
      <c r="A13" s="19" t="s">
        <v>24</v>
      </c>
      <c r="B13" s="20">
        <f>+B51</f>
        <v>90896</v>
      </c>
      <c r="C13" s="22">
        <f>+B13/B16</f>
        <v>0.69920000000000004</v>
      </c>
      <c r="D13" s="18"/>
    </row>
    <row r="14" spans="1:4" x14ac:dyDescent="0.25">
      <c r="A14" s="19" t="s">
        <v>25</v>
      </c>
      <c r="B14" s="20">
        <f>+B68</f>
        <v>15889</v>
      </c>
      <c r="C14" s="22">
        <f>+B14/B16</f>
        <v>0.12222307692307692</v>
      </c>
      <c r="D14" s="18"/>
    </row>
    <row r="15" spans="1:4" x14ac:dyDescent="0.25">
      <c r="A15" s="23" t="s">
        <v>18</v>
      </c>
      <c r="B15" s="24">
        <f>+B85</f>
        <v>17309</v>
      </c>
      <c r="C15" s="22">
        <f>+B15/B16</f>
        <v>0.13314615384615386</v>
      </c>
      <c r="D15" s="18"/>
    </row>
    <row r="16" spans="1:4" x14ac:dyDescent="0.25">
      <c r="A16" s="244" t="s">
        <v>26</v>
      </c>
      <c r="B16" s="246">
        <f>SUM(B12:B15)</f>
        <v>130000</v>
      </c>
      <c r="C16" s="248">
        <f>SUM(C12:C15)</f>
        <v>1</v>
      </c>
      <c r="D16" s="18"/>
    </row>
    <row r="17" spans="1:4" ht="15.75" thickBot="1" x14ac:dyDescent="0.3">
      <c r="A17" s="245"/>
      <c r="B17" s="247"/>
      <c r="C17" s="249"/>
      <c r="D17" s="18"/>
    </row>
    <row r="18" spans="1:4" x14ac:dyDescent="0.25">
      <c r="A18" s="219" t="s">
        <v>0</v>
      </c>
      <c r="B18" s="220"/>
      <c r="C18" s="220"/>
      <c r="D18" s="221"/>
    </row>
    <row r="19" spans="1:4" ht="15.75" thickBot="1" x14ac:dyDescent="0.3">
      <c r="A19" s="222"/>
      <c r="B19" s="223"/>
      <c r="C19" s="223"/>
      <c r="D19" s="224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2491</v>
      </c>
      <c r="C23" s="5">
        <f>SUM('TOTAL POR MES '!$C23,'TOTAL POR MES '!$H23,'TOTAL POR MES '!$M23)</f>
        <v>2491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742</v>
      </c>
      <c r="C26" s="5">
        <f>SUM('TOTAL POR MES '!$C26,'TOTAL POR MES '!$H26,'TOTAL POR MES '!$M26)</f>
        <v>742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155</v>
      </c>
      <c r="C27" s="5">
        <f>SUM('TOTAL POR MES '!$C27,'TOTAL POR MES '!$H27,'TOTAL POR MES '!$M27)</f>
        <v>155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2443</v>
      </c>
      <c r="C28" s="5">
        <f>SUM('TOTAL POR MES '!$C28,'TOTAL POR MES '!$H28,'TOTAL POR MES '!$M28)</f>
        <v>2443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75</v>
      </c>
      <c r="C30" s="5">
        <f>SUM('TOTAL POR MES '!$C30,'TOTAL POR MES '!$H30,'TOTAL POR MES '!$M30)</f>
        <v>75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5906</v>
      </c>
      <c r="C34" s="12">
        <f>SUM(C21:C33)</f>
        <v>5906</v>
      </c>
      <c r="D34" s="12">
        <f>SUM(D21:D33)</f>
        <v>0</v>
      </c>
    </row>
    <row r="35" spans="1:4" x14ac:dyDescent="0.25">
      <c r="A35" s="219" t="s">
        <v>16</v>
      </c>
      <c r="B35" s="220"/>
      <c r="C35" s="220"/>
      <c r="D35" s="221"/>
    </row>
    <row r="36" spans="1:4" ht="15.75" thickBot="1" x14ac:dyDescent="0.3">
      <c r="A36" s="222"/>
      <c r="B36" s="223"/>
      <c r="C36" s="223"/>
      <c r="D36" s="224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3861</v>
      </c>
      <c r="C40" s="5">
        <f>SUM('TOTAL POR MES '!$C40,'TOTAL POR MES '!$H40,'TOTAL POR MES '!$M40)</f>
        <v>3861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56536</v>
      </c>
      <c r="C43" s="5">
        <f>SUM('TOTAL POR MES '!$C43,'TOTAL POR MES '!$H43,'TOTAL POR MES '!$M43)</f>
        <v>55252</v>
      </c>
      <c r="D43" s="6">
        <f>SUM('TOTAL POR MES '!$D43,'TOTAL POR MES '!$I43,'TOTAL POR MES '!$N43)</f>
        <v>1284</v>
      </c>
    </row>
    <row r="44" spans="1:4" x14ac:dyDescent="0.25">
      <c r="A44" s="7" t="s">
        <v>11</v>
      </c>
      <c r="B44" s="4">
        <f t="shared" si="1"/>
        <v>80</v>
      </c>
      <c r="C44" s="5">
        <f>SUM('TOTAL POR MES '!$C44,'TOTAL POR MES '!$H44,'TOTAL POR MES '!$M44)</f>
        <v>80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20651</v>
      </c>
      <c r="C45" s="5">
        <f>SUM('TOTAL POR MES '!$C45,'TOTAL POR MES '!$H45,'TOTAL POR MES '!$M45)</f>
        <v>20269</v>
      </c>
      <c r="D45" s="6">
        <f>SUM('TOTAL POR MES '!$D45,'TOTAL POR MES '!$I45,'TOTAL POR MES '!$N45)</f>
        <v>382</v>
      </c>
    </row>
    <row r="46" spans="1:4" x14ac:dyDescent="0.25">
      <c r="A46" s="7" t="s">
        <v>13</v>
      </c>
      <c r="B46" s="4">
        <f t="shared" si="1"/>
        <v>0</v>
      </c>
      <c r="C46" s="5"/>
      <c r="D46" s="6"/>
    </row>
    <row r="47" spans="1:4" x14ac:dyDescent="0.25">
      <c r="A47" s="7" t="s">
        <v>14</v>
      </c>
      <c r="B47" s="4">
        <f t="shared" si="1"/>
        <v>9768</v>
      </c>
      <c r="C47" s="5">
        <f>SUM('TOTAL POR MES '!$C47,'TOTAL POR MES '!$H47,'TOTAL POR MES '!$M47)</f>
        <v>9676</v>
      </c>
      <c r="D47" s="6">
        <f>SUM('TOTAL POR MES '!$D47,'TOTAL POR MES '!$I47,'TOTAL POR MES '!$N47)</f>
        <v>92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90896</v>
      </c>
      <c r="C51" s="12">
        <f>SUM(C38:C50)</f>
        <v>89138</v>
      </c>
      <c r="D51" s="12">
        <f>SUM(D38:D50)</f>
        <v>1758</v>
      </c>
    </row>
    <row r="52" spans="1:4" x14ac:dyDescent="0.25">
      <c r="A52" s="219" t="s">
        <v>17</v>
      </c>
      <c r="B52" s="220"/>
      <c r="C52" s="220"/>
      <c r="D52" s="221"/>
    </row>
    <row r="53" spans="1:4" ht="15.75" thickBot="1" x14ac:dyDescent="0.3">
      <c r="A53" s="222"/>
      <c r="B53" s="223"/>
      <c r="C53" s="223"/>
      <c r="D53" s="224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4908</v>
      </c>
      <c r="C57" s="5">
        <f>SUM('TOTAL POR MES '!$C57,'TOTAL POR MES '!$H57,'TOTAL POR MES '!$L57)</f>
        <v>4908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6921</v>
      </c>
      <c r="C60" s="5">
        <f>SUM('TOTAL POR MES '!C60,'TOTAL POR MES '!H60,'TOTAL POR MES '!M60)</f>
        <v>6891</v>
      </c>
      <c r="D60" s="6">
        <f>SUM('TOTAL POR MES '!$D60,'TOTAL POR MES '!$I60,'TOTAL POR MES '!$N60)</f>
        <v>30</v>
      </c>
    </row>
    <row r="61" spans="1:4" x14ac:dyDescent="0.25">
      <c r="A61" s="7" t="s">
        <v>11</v>
      </c>
      <c r="B61" s="4">
        <f t="shared" si="2"/>
        <v>293</v>
      </c>
      <c r="C61" s="5">
        <f>SUM('TOTAL POR MES '!C61,'TOTAL POR MES '!H61,'TOTAL POR MES '!M61)</f>
        <v>293</v>
      </c>
      <c r="D61" s="6"/>
    </row>
    <row r="62" spans="1:4" x14ac:dyDescent="0.25">
      <c r="A62" s="7" t="s">
        <v>12</v>
      </c>
      <c r="B62" s="4">
        <f t="shared" si="2"/>
        <v>3512</v>
      </c>
      <c r="C62" s="5">
        <f>SUM('TOTAL POR MES '!C62,'TOTAL POR MES '!H62,'TOTAL POR MES '!M62)</f>
        <v>3512</v>
      </c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255</v>
      </c>
      <c r="C64" s="5">
        <f>SUM('TOTAL POR MES '!C64,'TOTAL POR MES '!H64,'TOTAL POR MES '!M64)</f>
        <v>255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15889</v>
      </c>
      <c r="C68" s="12">
        <f>SUM(C55:C67)</f>
        <v>15859</v>
      </c>
      <c r="D68" s="12">
        <f>SUM(D55:D67)</f>
        <v>30</v>
      </c>
    </row>
    <row r="69" spans="1:4" x14ac:dyDescent="0.25">
      <c r="A69" s="219" t="s">
        <v>18</v>
      </c>
      <c r="B69" s="220"/>
      <c r="C69" s="220"/>
      <c r="D69" s="221"/>
    </row>
    <row r="70" spans="1:4" ht="15.75" thickBot="1" x14ac:dyDescent="0.3">
      <c r="A70" s="222"/>
      <c r="B70" s="223"/>
      <c r="C70" s="223"/>
      <c r="D70" s="224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8236</v>
      </c>
      <c r="C74" s="5">
        <f>SUM('TOTAL POR MES '!C74,'TOTAL POR MES '!H74,'TOTAL POR MES '!M74)</f>
        <v>8236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3133</v>
      </c>
      <c r="C77" s="5">
        <f>SUM('TOTAL POR MES '!C77,'TOTAL POR MES '!H77,'TOTAL POR MES '!M77)</f>
        <v>3133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282</v>
      </c>
      <c r="C78" s="5">
        <f>SUM('TOTAL POR MES '!C78,'TOTAL POR MES '!H78,'TOTAL POR MES '!M78)</f>
        <v>282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5122</v>
      </c>
      <c r="C79" s="5">
        <f>SUM('TOTAL POR MES '!C79,'TOTAL POR MES '!H79,'TOTAL POR MES '!M79)</f>
        <v>5122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536</v>
      </c>
      <c r="C81" s="5">
        <f>SUM('TOTAL POR MES '!C81,'TOTAL POR MES '!H81,'TOTAL POR MES '!M81)</f>
        <v>536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3" t="s">
        <v>15</v>
      </c>
      <c r="B85" s="14">
        <f>SUM(B72:B84)</f>
        <v>17309</v>
      </c>
      <c r="C85" s="14">
        <f>SUM(C72:C84)</f>
        <v>17309</v>
      </c>
      <c r="D85" s="14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71"/>
  <sheetViews>
    <sheetView topLeftCell="P19" workbookViewId="0">
      <selection activeCell="Z33" sqref="Z3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70" t="s">
        <v>77</v>
      </c>
      <c r="C1" s="71"/>
      <c r="D1" s="72"/>
    </row>
    <row r="2" spans="1:27" ht="19.5" thickBot="1" x14ac:dyDescent="0.35">
      <c r="B2" s="73" t="s">
        <v>84</v>
      </c>
      <c r="C2" s="74"/>
      <c r="D2" s="75"/>
    </row>
    <row r="3" spans="1:27" ht="15.75" thickBot="1" x14ac:dyDescent="0.3"/>
    <row r="4" spans="1:27" ht="15.75" thickBot="1" x14ac:dyDescent="0.3">
      <c r="A4" s="25"/>
      <c r="B4" s="260" t="s">
        <v>73</v>
      </c>
      <c r="C4" s="261"/>
      <c r="D4" s="262"/>
      <c r="E4" s="25"/>
      <c r="F4" s="25"/>
      <c r="G4" s="25"/>
      <c r="H4" s="25"/>
      <c r="I4" s="260" t="s">
        <v>74</v>
      </c>
      <c r="J4" s="261"/>
      <c r="K4" s="262"/>
      <c r="L4" s="25"/>
      <c r="M4" s="25"/>
      <c r="N4" s="26"/>
      <c r="O4" s="25"/>
      <c r="P4" s="260" t="s">
        <v>75</v>
      </c>
      <c r="Q4" s="261"/>
      <c r="R4" s="262"/>
      <c r="S4" s="25"/>
      <c r="T4" s="25"/>
      <c r="U4" s="26"/>
      <c r="V4" s="25"/>
      <c r="W4" s="260" t="s">
        <v>76</v>
      </c>
      <c r="X4" s="261"/>
      <c r="Y4" s="262"/>
      <c r="Z4" s="25"/>
      <c r="AA4" s="25"/>
    </row>
    <row r="5" spans="1:27" x14ac:dyDescent="0.25">
      <c r="A5" s="256" t="s">
        <v>31</v>
      </c>
      <c r="B5" s="258" t="s">
        <v>32</v>
      </c>
      <c r="C5" s="258" t="s">
        <v>33</v>
      </c>
      <c r="D5" s="254" t="s">
        <v>34</v>
      </c>
      <c r="E5" s="258" t="s">
        <v>35</v>
      </c>
      <c r="F5" s="254" t="s">
        <v>36</v>
      </c>
      <c r="G5" s="27"/>
      <c r="H5" s="256" t="s">
        <v>31</v>
      </c>
      <c r="I5" s="258" t="s">
        <v>32</v>
      </c>
      <c r="J5" s="258" t="s">
        <v>33</v>
      </c>
      <c r="K5" s="254" t="s">
        <v>34</v>
      </c>
      <c r="L5" s="258" t="s">
        <v>35</v>
      </c>
      <c r="M5" s="254" t="s">
        <v>36</v>
      </c>
      <c r="N5" s="26"/>
      <c r="O5" s="256" t="s">
        <v>31</v>
      </c>
      <c r="P5" s="258" t="s">
        <v>32</v>
      </c>
      <c r="Q5" s="258" t="s">
        <v>33</v>
      </c>
      <c r="R5" s="254" t="s">
        <v>34</v>
      </c>
      <c r="S5" s="258" t="s">
        <v>35</v>
      </c>
      <c r="T5" s="254" t="s">
        <v>36</v>
      </c>
      <c r="U5" s="26"/>
      <c r="V5" s="256" t="s">
        <v>31</v>
      </c>
      <c r="W5" s="258" t="s">
        <v>32</v>
      </c>
      <c r="X5" s="258" t="s">
        <v>33</v>
      </c>
      <c r="Y5" s="254" t="s">
        <v>34</v>
      </c>
      <c r="Z5" s="258" t="s">
        <v>35</v>
      </c>
      <c r="AA5" s="254" t="s">
        <v>36</v>
      </c>
    </row>
    <row r="6" spans="1:27" ht="15.75" thickBot="1" x14ac:dyDescent="0.3">
      <c r="A6" s="257"/>
      <c r="B6" s="259"/>
      <c r="C6" s="259"/>
      <c r="D6" s="255"/>
      <c r="E6" s="259"/>
      <c r="F6" s="255"/>
      <c r="G6" s="28"/>
      <c r="H6" s="257"/>
      <c r="I6" s="259"/>
      <c r="J6" s="259"/>
      <c r="K6" s="255"/>
      <c r="L6" s="259"/>
      <c r="M6" s="255"/>
      <c r="N6" s="26"/>
      <c r="O6" s="257"/>
      <c r="P6" s="259"/>
      <c r="Q6" s="259"/>
      <c r="R6" s="255"/>
      <c r="S6" s="259"/>
      <c r="T6" s="255"/>
      <c r="U6" s="26"/>
      <c r="V6" s="257"/>
      <c r="W6" s="259"/>
      <c r="X6" s="259"/>
      <c r="Y6" s="255"/>
      <c r="Z6" s="259"/>
      <c r="AA6" s="255"/>
    </row>
    <row r="7" spans="1:27" x14ac:dyDescent="0.25">
      <c r="A7" s="56" t="s">
        <v>37</v>
      </c>
      <c r="B7" s="29">
        <f>SUM('TOTAL MES POR REGIÓN'!$B7,'TOTAL MES POR REGIÓN'!$B59,'TOTAL MES POR REGIÓN'!$B111)</f>
        <v>93</v>
      </c>
      <c r="C7" s="29">
        <f>SUM('TOTAL MES POR REGIÓN'!$C7,'TOTAL MES POR REGIÓN'!$C59,'TOTAL MES POR REGIÓN'!$C111)</f>
        <v>93</v>
      </c>
      <c r="D7" s="31">
        <f>+C7/B7</f>
        <v>1</v>
      </c>
      <c r="E7" s="32">
        <v>0</v>
      </c>
      <c r="F7" s="33">
        <f>+E7/B7</f>
        <v>0</v>
      </c>
      <c r="G7" s="25"/>
      <c r="H7" s="56" t="s">
        <v>37</v>
      </c>
      <c r="I7" s="29">
        <f>SUM('TOTAL MES POR REGIÓN'!$I7,'TOTAL MES POR REGIÓN'!$I59,'TOTAL MES POR REGIÓN'!$I111)</f>
        <v>616</v>
      </c>
      <c r="J7" s="29">
        <f>SUM('TOTAL MES POR REGIÓN'!$J7,'TOTAL MES POR REGIÓN'!$J59,'TOTAL MES POR REGIÓN'!$J111)</f>
        <v>608</v>
      </c>
      <c r="K7" s="31">
        <f>+J7/I7</f>
        <v>0.98701298701298701</v>
      </c>
      <c r="L7" s="106">
        <f>SUM('TOTAL MES POR REGIÓN'!$L7,'TOTAL MES POR REGIÓN'!$L59,'TOTAL MES POR REGIÓN'!$L111)</f>
        <v>8</v>
      </c>
      <c r="M7" s="33">
        <f>+L7/I7</f>
        <v>1.2987012987012988E-2</v>
      </c>
      <c r="N7" s="26"/>
      <c r="O7" s="56" t="s">
        <v>37</v>
      </c>
      <c r="P7" s="29">
        <f>SUM('TOTAL MES POR REGIÓN'!P7,'TOTAL MES POR REGIÓN'!P59,'TOTAL MES POR REGIÓN'!P111)</f>
        <v>120</v>
      </c>
      <c r="Q7" s="29">
        <f>SUM('TOTAL MES POR REGIÓN'!Q7,'TOTAL MES POR REGIÓN'!Q59,'TOTAL MES POR REGIÓN'!Q111)</f>
        <v>120</v>
      </c>
      <c r="R7" s="31">
        <f>+Q7/P7</f>
        <v>1</v>
      </c>
      <c r="S7" s="29">
        <f>SUM('TOTAL MES POR REGIÓN'!S7,'TOTAL MES POR REGIÓN'!S59,'TOTAL MES POR REGIÓN'!S111)</f>
        <v>0</v>
      </c>
      <c r="T7" s="33">
        <f>+S7/P7</f>
        <v>0</v>
      </c>
      <c r="U7" s="26"/>
      <c r="V7" s="56" t="s">
        <v>37</v>
      </c>
      <c r="W7" s="29">
        <f>SUM('TOTAL MES POR REGIÓN'!$W7,'TOTAL MES POR REGIÓN'!$W59,'TOTAL MES POR REGIÓN'!$W111)</f>
        <v>118</v>
      </c>
      <c r="X7" s="29">
        <f>SUM('TOTAL MES POR REGIÓN'!$X7,'TOTAL MES POR REGIÓN'!$X59,'TOTAL MES POR REGIÓN'!$X111)</f>
        <v>118</v>
      </c>
      <c r="Y7" s="31">
        <f>+X7/W7</f>
        <v>1</v>
      </c>
      <c r="Z7" s="29">
        <f>SUM('TOTAL MES POR REGIÓN'!$Z7,'TOTAL MES POR REGIÓN'!$Z59,'TOTAL MES POR REGIÓN'!$Z111)</f>
        <v>0</v>
      </c>
      <c r="AA7" s="33">
        <f>+Z7/W7</f>
        <v>0</v>
      </c>
    </row>
    <row r="8" spans="1:27" x14ac:dyDescent="0.25">
      <c r="A8" s="56" t="s">
        <v>38</v>
      </c>
      <c r="B8" s="29">
        <f>SUM('TOTAL MES POR REGIÓN'!$B8,'TOTAL MES POR REGIÓN'!$B60,'TOTAL MES POR REGIÓN'!$B112)</f>
        <v>2</v>
      </c>
      <c r="C8" s="29">
        <f>SUM('TOTAL MES POR REGIÓN'!$C8,'TOTAL MES POR REGIÓN'!$C60,'TOTAL MES POR REGIÓN'!$C112)</f>
        <v>2</v>
      </c>
      <c r="D8" s="31">
        <f t="shared" ref="D8:D21" si="0">+C8/B8</f>
        <v>1</v>
      </c>
      <c r="E8" s="32">
        <v>0</v>
      </c>
      <c r="F8" s="33">
        <f t="shared" ref="F8:F21" si="1">+E8/B8</f>
        <v>0</v>
      </c>
      <c r="G8" s="25"/>
      <c r="H8" s="56" t="s">
        <v>38</v>
      </c>
      <c r="I8" s="29">
        <f>SUM('TOTAL MES POR REGIÓN'!$I8,'TOTAL MES POR REGIÓN'!$I60,'TOTAL MES POR REGIÓN'!$I112)</f>
        <v>160</v>
      </c>
      <c r="J8" s="29">
        <f>SUM('TOTAL MES POR REGIÓN'!$J8,'TOTAL MES POR REGIÓN'!$J60,'TOTAL MES POR REGIÓN'!$J112)</f>
        <v>156</v>
      </c>
      <c r="K8" s="35">
        <f>+J8/I8</f>
        <v>0.97499999999999998</v>
      </c>
      <c r="L8" s="106">
        <f>SUM('TOTAL MES POR REGIÓN'!$L8,'TOTAL MES POR REGIÓN'!$L60,'TOTAL MES POR REGIÓN'!$L112)</f>
        <v>4</v>
      </c>
      <c r="M8" s="33">
        <f>+L8/I8</f>
        <v>2.5000000000000001E-2</v>
      </c>
      <c r="N8" s="26"/>
      <c r="O8" s="56" t="s">
        <v>38</v>
      </c>
      <c r="P8" s="29">
        <f>SUM('TOTAL MES POR REGIÓN'!P8,'TOTAL MES POR REGIÓN'!P60,'TOTAL MES POR REGIÓN'!P112)</f>
        <v>25</v>
      </c>
      <c r="Q8" s="29">
        <f>SUM('TOTAL MES POR REGIÓN'!Q8,'TOTAL MES POR REGIÓN'!Q60,'TOTAL MES POR REGIÓN'!Q112)</f>
        <v>25</v>
      </c>
      <c r="R8" s="31">
        <f t="shared" ref="R8:R21" si="2">+Q8/P8</f>
        <v>1</v>
      </c>
      <c r="S8" s="29">
        <f>SUM('TOTAL MES POR REGIÓN'!S8,'TOTAL MES POR REGIÓN'!S60,'TOTAL MES POR REGIÓN'!S112)</f>
        <v>0</v>
      </c>
      <c r="T8" s="33">
        <f t="shared" ref="T8:T21" si="3">+S8/P8</f>
        <v>0</v>
      </c>
      <c r="U8" s="26"/>
      <c r="V8" s="56" t="s">
        <v>38</v>
      </c>
      <c r="W8" s="29">
        <f>SUM('TOTAL MES POR REGIÓN'!$W8,'TOTAL MES POR REGIÓN'!$W60,'TOTAL MES POR REGIÓN'!$W112)</f>
        <v>12</v>
      </c>
      <c r="X8" s="29">
        <f>SUM('TOTAL MES POR REGIÓN'!$X8,'TOTAL MES POR REGIÓN'!$X60,'TOTAL MES POR REGIÓN'!$X112)</f>
        <v>12</v>
      </c>
      <c r="Y8" s="31">
        <f t="shared" ref="Y8:Y21" si="4">+X8/W8</f>
        <v>1</v>
      </c>
      <c r="Z8" s="29">
        <f>SUM('TOTAL MES POR REGIÓN'!$Z8,'TOTAL MES POR REGIÓN'!$Z60,'TOTAL MES POR REGIÓN'!$Z112)</f>
        <v>0</v>
      </c>
      <c r="AA8" s="33">
        <f t="shared" ref="AA8:AA21" si="5">+Z8/W8</f>
        <v>0</v>
      </c>
    </row>
    <row r="9" spans="1:27" x14ac:dyDescent="0.25">
      <c r="A9" s="56" t="s">
        <v>39</v>
      </c>
      <c r="B9" s="29">
        <f>SUM('TOTAL MES POR REGIÓN'!$B9,'TOTAL MES POR REGIÓN'!$B61,'TOTAL MES POR REGIÓN'!$B113)</f>
        <v>6</v>
      </c>
      <c r="C9" s="29">
        <f>SUM('TOTAL MES POR REGIÓN'!$C9,'TOTAL MES POR REGIÓN'!$C61,'TOTAL MES POR REGIÓN'!$C113)</f>
        <v>6</v>
      </c>
      <c r="D9" s="31">
        <f t="shared" si="0"/>
        <v>1</v>
      </c>
      <c r="E9" s="32">
        <v>0</v>
      </c>
      <c r="F9" s="33">
        <f t="shared" si="1"/>
        <v>0</v>
      </c>
      <c r="G9" s="25"/>
      <c r="H9" s="56" t="s">
        <v>39</v>
      </c>
      <c r="I9" s="29">
        <f>SUM('TOTAL MES POR REGIÓN'!$I9,'TOTAL MES POR REGIÓN'!$I61,'TOTAL MES POR REGIÓN'!$I113)</f>
        <v>438</v>
      </c>
      <c r="J9" s="29">
        <f>SUM('TOTAL MES POR REGIÓN'!$J9,'TOTAL MES POR REGIÓN'!$J61,'TOTAL MES POR REGIÓN'!$J113)</f>
        <v>434</v>
      </c>
      <c r="K9" s="35">
        <f t="shared" ref="K9:K21" si="6">+J9/I9</f>
        <v>0.9908675799086758</v>
      </c>
      <c r="L9" s="106">
        <f>SUM('TOTAL MES POR REGIÓN'!$L9,'TOTAL MES POR REGIÓN'!$L61,'TOTAL MES POR REGIÓN'!$L113)</f>
        <v>4</v>
      </c>
      <c r="M9" s="33">
        <f t="shared" ref="M9:M21" si="7">+L9/I9</f>
        <v>9.1324200913242004E-3</v>
      </c>
      <c r="N9" s="26"/>
      <c r="O9" s="56" t="s">
        <v>39</v>
      </c>
      <c r="P9" s="29">
        <f>SUM('TOTAL MES POR REGIÓN'!P9,'TOTAL MES POR REGIÓN'!P61,'TOTAL MES POR REGIÓN'!P113)</f>
        <v>82</v>
      </c>
      <c r="Q9" s="29">
        <f>SUM('TOTAL MES POR REGIÓN'!Q9,'TOTAL MES POR REGIÓN'!Q61,'TOTAL MES POR REGIÓN'!Q113)</f>
        <v>82</v>
      </c>
      <c r="R9" s="31">
        <f t="shared" si="2"/>
        <v>1</v>
      </c>
      <c r="S9" s="29">
        <f>SUM('TOTAL MES POR REGIÓN'!S9,'TOTAL MES POR REGIÓN'!S61,'TOTAL MES POR REGIÓN'!S113)</f>
        <v>0</v>
      </c>
      <c r="T9" s="33">
        <f t="shared" si="3"/>
        <v>0</v>
      </c>
      <c r="U9" s="26"/>
      <c r="V9" s="56" t="s">
        <v>39</v>
      </c>
      <c r="W9" s="29">
        <f>SUM('TOTAL MES POR REGIÓN'!$W9,'TOTAL MES POR REGIÓN'!$W61,'TOTAL MES POR REGIÓN'!$W113)</f>
        <v>362</v>
      </c>
      <c r="X9" s="29">
        <f>SUM('TOTAL MES POR REGIÓN'!$X9,'TOTAL MES POR REGIÓN'!$X61,'TOTAL MES POR REGIÓN'!$X113)</f>
        <v>362</v>
      </c>
      <c r="Y9" s="31">
        <f t="shared" si="4"/>
        <v>1</v>
      </c>
      <c r="Z9" s="29">
        <f>SUM('TOTAL MES POR REGIÓN'!$Z9,'TOTAL MES POR REGIÓN'!$Z61,'TOTAL MES POR REGIÓN'!$Z113)</f>
        <v>0</v>
      </c>
      <c r="AA9" s="33">
        <f t="shared" si="5"/>
        <v>0</v>
      </c>
    </row>
    <row r="10" spans="1:27" x14ac:dyDescent="0.25">
      <c r="A10" s="56" t="s">
        <v>40</v>
      </c>
      <c r="B10" s="29">
        <f>SUM('TOTAL MES POR REGIÓN'!$B10,'TOTAL MES POR REGIÓN'!$B62,'TOTAL MES POR REGIÓN'!$B114)</f>
        <v>0</v>
      </c>
      <c r="C10" s="29">
        <f>SUM('TOTAL MES POR REGIÓN'!$C10,'TOTAL MES POR REGIÓN'!$C62,'TOTAL MES POR REGIÓN'!$C114)</f>
        <v>0</v>
      </c>
      <c r="D10" s="216">
        <f t="shared" ref="D10" si="8">+IFERROR(C10/B10,0)</f>
        <v>0</v>
      </c>
      <c r="E10" s="217">
        <v>0</v>
      </c>
      <c r="F10" s="216">
        <f t="shared" ref="F10" si="9">+IFERROR(E10/D10,0)</f>
        <v>0</v>
      </c>
      <c r="G10" s="25"/>
      <c r="H10" s="56" t="s">
        <v>40</v>
      </c>
      <c r="I10" s="29">
        <f>SUM('TOTAL MES POR REGIÓN'!$I10,'TOTAL MES POR REGIÓN'!$I62,'TOTAL MES POR REGIÓN'!$I114)</f>
        <v>586</v>
      </c>
      <c r="J10" s="29">
        <f>SUM('TOTAL MES POR REGIÓN'!$J10,'TOTAL MES POR REGIÓN'!$J62,'TOTAL MES POR REGIÓN'!$J114)</f>
        <v>579</v>
      </c>
      <c r="K10" s="35">
        <f t="shared" si="6"/>
        <v>0.98805460750853247</v>
      </c>
      <c r="L10" s="106">
        <f>SUM('TOTAL MES POR REGIÓN'!$L10,'TOTAL MES POR REGIÓN'!$L62,'TOTAL MES POR REGIÓN'!$L114)</f>
        <v>7</v>
      </c>
      <c r="M10" s="33">
        <f t="shared" si="7"/>
        <v>1.1945392491467578E-2</v>
      </c>
      <c r="N10" s="26"/>
      <c r="O10" s="56" t="s">
        <v>40</v>
      </c>
      <c r="P10" s="29">
        <f>SUM('TOTAL MES POR REGIÓN'!P10,'TOTAL MES POR REGIÓN'!P62,'TOTAL MES POR REGIÓN'!P114)</f>
        <v>78</v>
      </c>
      <c r="Q10" s="29">
        <f>SUM('TOTAL MES POR REGIÓN'!Q10,'TOTAL MES POR REGIÓN'!Q62,'TOTAL MES POR REGIÓN'!Q114)</f>
        <v>77</v>
      </c>
      <c r="R10" s="31">
        <f t="shared" si="2"/>
        <v>0.98717948717948723</v>
      </c>
      <c r="S10" s="29">
        <f>SUM('TOTAL MES POR REGIÓN'!S10,'TOTAL MES POR REGIÓN'!S62,'TOTAL MES POR REGIÓN'!S114)</f>
        <v>1</v>
      </c>
      <c r="T10" s="33">
        <f t="shared" si="3"/>
        <v>1.282051282051282E-2</v>
      </c>
      <c r="U10" s="26"/>
      <c r="V10" s="56" t="s">
        <v>40</v>
      </c>
      <c r="W10" s="29">
        <f>SUM('TOTAL MES POR REGIÓN'!$W10,'TOTAL MES POR REGIÓN'!$W62,'TOTAL MES POR REGIÓN'!$W114)</f>
        <v>34</v>
      </c>
      <c r="X10" s="29">
        <f>SUM('TOTAL MES POR REGIÓN'!$X10,'TOTAL MES POR REGIÓN'!$X62,'TOTAL MES POR REGIÓN'!$X114)</f>
        <v>34</v>
      </c>
      <c r="Y10" s="31">
        <f t="shared" si="4"/>
        <v>1</v>
      </c>
      <c r="Z10" s="29">
        <f>SUM('TOTAL MES POR REGIÓN'!$Z10,'TOTAL MES POR REGIÓN'!$Z62,'TOTAL MES POR REGIÓN'!$Z114)</f>
        <v>0</v>
      </c>
      <c r="AA10" s="33">
        <f t="shared" si="5"/>
        <v>0</v>
      </c>
    </row>
    <row r="11" spans="1:27" x14ac:dyDescent="0.25">
      <c r="A11" s="56" t="s">
        <v>41</v>
      </c>
      <c r="B11" s="29">
        <f>SUM('TOTAL MES POR REGIÓN'!$B11,'TOTAL MES POR REGIÓN'!$B63,'TOTAL MES POR REGIÓN'!$B115)</f>
        <v>0</v>
      </c>
      <c r="C11" s="29">
        <f>SUM('TOTAL MES POR REGIÓN'!$C11,'TOTAL MES POR REGIÓN'!$C63,'TOTAL MES POR REGIÓN'!$C115)</f>
        <v>0</v>
      </c>
      <c r="D11" s="216">
        <v>0</v>
      </c>
      <c r="E11" s="217">
        <v>0</v>
      </c>
      <c r="F11" s="218">
        <v>0</v>
      </c>
      <c r="G11" s="25"/>
      <c r="H11" s="56" t="s">
        <v>41</v>
      </c>
      <c r="I11" s="29">
        <f>SUM('TOTAL MES POR REGIÓN'!$I11,'TOTAL MES POR REGIÓN'!$I63,'TOTAL MES POR REGIÓN'!$I115)</f>
        <v>395</v>
      </c>
      <c r="J11" s="29">
        <f>SUM('TOTAL MES POR REGIÓN'!$J11,'TOTAL MES POR REGIÓN'!$J63,'TOTAL MES POR REGIÓN'!$J115)</f>
        <v>387</v>
      </c>
      <c r="K11" s="35">
        <f t="shared" si="6"/>
        <v>0.97974683544303798</v>
      </c>
      <c r="L11" s="106">
        <f>SUM('TOTAL MES POR REGIÓN'!$L11,'TOTAL MES POR REGIÓN'!$L63,'TOTAL MES POR REGIÓN'!$L115)</f>
        <v>8</v>
      </c>
      <c r="M11" s="33">
        <f t="shared" si="7"/>
        <v>2.0253164556962026E-2</v>
      </c>
      <c r="N11" s="26"/>
      <c r="O11" s="56" t="s">
        <v>41</v>
      </c>
      <c r="P11" s="29">
        <f>SUM('TOTAL MES POR REGIÓN'!P11,'TOTAL MES POR REGIÓN'!P63,'TOTAL MES POR REGIÓN'!P115)</f>
        <v>17</v>
      </c>
      <c r="Q11" s="29">
        <f>SUM('TOTAL MES POR REGIÓN'!Q11,'TOTAL MES POR REGIÓN'!Q63,'TOTAL MES POR REGIÓN'!Q115)</f>
        <v>17</v>
      </c>
      <c r="R11" s="31">
        <f t="shared" si="2"/>
        <v>1</v>
      </c>
      <c r="S11" s="29">
        <f>SUM('TOTAL MES POR REGIÓN'!S11,'TOTAL MES POR REGIÓN'!S63,'TOTAL MES POR REGIÓN'!S115)</f>
        <v>0</v>
      </c>
      <c r="T11" s="33">
        <f t="shared" si="3"/>
        <v>0</v>
      </c>
      <c r="U11" s="26"/>
      <c r="V11" s="56" t="s">
        <v>41</v>
      </c>
      <c r="W11" s="29">
        <f>SUM('TOTAL MES POR REGIÓN'!$W11,'TOTAL MES POR REGIÓN'!$W63,'TOTAL MES POR REGIÓN'!$W115)</f>
        <v>3</v>
      </c>
      <c r="X11" s="29">
        <f>SUM('TOTAL MES POR REGIÓN'!$X11,'TOTAL MES POR REGIÓN'!$X63,'TOTAL MES POR REGIÓN'!$X115)</f>
        <v>3</v>
      </c>
      <c r="Y11" s="31">
        <f t="shared" si="4"/>
        <v>1</v>
      </c>
      <c r="Z11" s="29">
        <f>SUM('TOTAL MES POR REGIÓN'!$Z11,'TOTAL MES POR REGIÓN'!$Z63,'TOTAL MES POR REGIÓN'!$Z115)</f>
        <v>0</v>
      </c>
      <c r="AA11" s="33">
        <f t="shared" si="5"/>
        <v>0</v>
      </c>
    </row>
    <row r="12" spans="1:27" x14ac:dyDescent="0.25">
      <c r="A12" s="56" t="s">
        <v>42</v>
      </c>
      <c r="B12" s="29">
        <f>SUM('TOTAL MES POR REGIÓN'!$B12,'TOTAL MES POR REGIÓN'!$B64,'TOTAL MES POR REGIÓN'!$B116)</f>
        <v>1</v>
      </c>
      <c r="C12" s="29">
        <f>SUM('TOTAL MES POR REGIÓN'!$C12,'TOTAL MES POR REGIÓN'!$C64,'TOTAL MES POR REGIÓN'!$C116)</f>
        <v>1</v>
      </c>
      <c r="D12" s="216">
        <f t="shared" si="0"/>
        <v>1</v>
      </c>
      <c r="E12" s="217">
        <v>0</v>
      </c>
      <c r="F12" s="218">
        <f t="shared" si="1"/>
        <v>0</v>
      </c>
      <c r="G12" s="25"/>
      <c r="H12" s="56" t="s">
        <v>42</v>
      </c>
      <c r="I12" s="29">
        <f>SUM('TOTAL MES POR REGIÓN'!$I12,'TOTAL MES POR REGIÓN'!$I64,'TOTAL MES POR REGIÓN'!$I116)</f>
        <v>150</v>
      </c>
      <c r="J12" s="29">
        <f>SUM('TOTAL MES POR REGIÓN'!$J12,'TOTAL MES POR REGIÓN'!$J64,'TOTAL MES POR REGIÓN'!$J116)</f>
        <v>146</v>
      </c>
      <c r="K12" s="35">
        <f t="shared" si="6"/>
        <v>0.97333333333333338</v>
      </c>
      <c r="L12" s="106">
        <f>SUM('TOTAL MES POR REGIÓN'!$L12,'TOTAL MES POR REGIÓN'!$L64,'TOTAL MES POR REGIÓN'!$L116)</f>
        <v>4</v>
      </c>
      <c r="M12" s="33">
        <f t="shared" si="7"/>
        <v>2.6666666666666668E-2</v>
      </c>
      <c r="N12" s="26"/>
      <c r="O12" s="56" t="s">
        <v>42</v>
      </c>
      <c r="P12" s="29">
        <f>SUM('TOTAL MES POR REGIÓN'!P12,'TOTAL MES POR REGIÓN'!P64,'TOTAL MES POR REGIÓN'!P116)</f>
        <v>9</v>
      </c>
      <c r="Q12" s="29">
        <f>SUM('TOTAL MES POR REGIÓN'!Q12,'TOTAL MES POR REGIÓN'!Q64,'TOTAL MES POR REGIÓN'!Q116)</f>
        <v>9</v>
      </c>
      <c r="R12" s="31">
        <f t="shared" si="2"/>
        <v>1</v>
      </c>
      <c r="S12" s="29">
        <f>SUM('TOTAL MES POR REGIÓN'!S12,'TOTAL MES POR REGIÓN'!S64,'TOTAL MES POR REGIÓN'!S116)</f>
        <v>0</v>
      </c>
      <c r="T12" s="33">
        <f t="shared" si="3"/>
        <v>0</v>
      </c>
      <c r="U12" s="26"/>
      <c r="V12" s="56" t="s">
        <v>42</v>
      </c>
      <c r="W12" s="29">
        <f>SUM('TOTAL MES POR REGIÓN'!$W12,'TOTAL MES POR REGIÓN'!$W64,'TOTAL MES POR REGIÓN'!$W116)</f>
        <v>10</v>
      </c>
      <c r="X12" s="29">
        <f>SUM('TOTAL MES POR REGIÓN'!$X12,'TOTAL MES POR REGIÓN'!$X64,'TOTAL MES POR REGIÓN'!$X116)</f>
        <v>10</v>
      </c>
      <c r="Y12" s="31">
        <f t="shared" si="4"/>
        <v>1</v>
      </c>
      <c r="Z12" s="29">
        <f>SUM('TOTAL MES POR REGIÓN'!$Z12,'TOTAL MES POR REGIÓN'!$Z64,'TOTAL MES POR REGIÓN'!$Z116)</f>
        <v>0</v>
      </c>
      <c r="AA12" s="33">
        <f t="shared" si="5"/>
        <v>0</v>
      </c>
    </row>
    <row r="13" spans="1:27" x14ac:dyDescent="0.25">
      <c r="A13" s="56" t="s">
        <v>43</v>
      </c>
      <c r="B13" s="29">
        <f>SUM('TOTAL MES POR REGIÓN'!$B13,'TOTAL MES POR REGIÓN'!$B65,'TOTAL MES POR REGIÓN'!$B117)</f>
        <v>0</v>
      </c>
      <c r="C13" s="29">
        <f>SUM('TOTAL MES POR REGIÓN'!$C13,'TOTAL MES POR REGIÓN'!$C65,'TOTAL MES POR REGIÓN'!$C117)</f>
        <v>0</v>
      </c>
      <c r="D13" s="216">
        <v>0</v>
      </c>
      <c r="E13" s="217">
        <v>0</v>
      </c>
      <c r="F13" s="218">
        <v>0</v>
      </c>
      <c r="G13" s="25"/>
      <c r="H13" s="56" t="s">
        <v>43</v>
      </c>
      <c r="I13" s="29">
        <f>SUM('TOTAL MES POR REGIÓN'!$I13,'TOTAL MES POR REGIÓN'!$I65,'TOTAL MES POR REGIÓN'!$I117)</f>
        <v>425</v>
      </c>
      <c r="J13" s="29">
        <f>SUM('TOTAL MES POR REGIÓN'!$J13,'TOTAL MES POR REGIÓN'!$J65,'TOTAL MES POR REGIÓN'!$J117)</f>
        <v>423</v>
      </c>
      <c r="K13" s="35">
        <f t="shared" si="6"/>
        <v>0.99529411764705877</v>
      </c>
      <c r="L13" s="106">
        <f>SUM('TOTAL MES POR REGIÓN'!$L13,'TOTAL MES POR REGIÓN'!$L65,'TOTAL MES POR REGIÓN'!$L117)</f>
        <v>2</v>
      </c>
      <c r="M13" s="33">
        <f t="shared" si="7"/>
        <v>4.7058823529411761E-3</v>
      </c>
      <c r="N13" s="26"/>
      <c r="O13" s="56" t="s">
        <v>43</v>
      </c>
      <c r="P13" s="29">
        <f>SUM('TOTAL MES POR REGIÓN'!P13,'TOTAL MES POR REGIÓN'!P65,'TOTAL MES POR REGIÓN'!P117)</f>
        <v>15</v>
      </c>
      <c r="Q13" s="29">
        <f>SUM('TOTAL MES POR REGIÓN'!Q13,'TOTAL MES POR REGIÓN'!Q65,'TOTAL MES POR REGIÓN'!Q117)</f>
        <v>15</v>
      </c>
      <c r="R13" s="31">
        <f t="shared" si="2"/>
        <v>1</v>
      </c>
      <c r="S13" s="29">
        <f>SUM('TOTAL MES POR REGIÓN'!S13,'TOTAL MES POR REGIÓN'!S65,'TOTAL MES POR REGIÓN'!S117)</f>
        <v>0</v>
      </c>
      <c r="T13" s="33">
        <f t="shared" si="3"/>
        <v>0</v>
      </c>
      <c r="U13" s="26"/>
      <c r="V13" s="56" t="s">
        <v>43</v>
      </c>
      <c r="W13" s="29">
        <f>SUM('TOTAL MES POR REGIÓN'!$W13,'TOTAL MES POR REGIÓN'!$W65,'TOTAL MES POR REGIÓN'!$W117)</f>
        <v>0</v>
      </c>
      <c r="X13" s="29">
        <f>SUM('TOTAL MES POR REGIÓN'!$X13,'TOTAL MES POR REGIÓN'!$X65,'TOTAL MES POR REGIÓN'!$X117)</f>
        <v>0</v>
      </c>
      <c r="Y13" s="31">
        <f t="shared" ref="Y13" si="10">+IFERROR(X13/W13,0)</f>
        <v>0</v>
      </c>
      <c r="Z13" s="29">
        <f>SUM('TOTAL MES POR REGIÓN'!$Z13,'TOTAL MES POR REGIÓN'!$Z65,'TOTAL MES POR REGIÓN'!$Z117)</f>
        <v>0</v>
      </c>
      <c r="AA13" s="31">
        <f t="shared" ref="AA13" si="11">+IFERROR(Z13/Y13,0)</f>
        <v>0</v>
      </c>
    </row>
    <row r="14" spans="1:27" x14ac:dyDescent="0.25">
      <c r="A14" s="56" t="s">
        <v>44</v>
      </c>
      <c r="B14" s="29">
        <f>SUM('TOTAL MES POR REGIÓN'!$B14,'TOTAL MES POR REGIÓN'!$B66,'TOTAL MES POR REGIÓN'!$B118)</f>
        <v>0</v>
      </c>
      <c r="C14" s="29">
        <f>SUM('TOTAL MES POR REGIÓN'!$C14,'TOTAL MES POR REGIÓN'!$C66,'TOTAL MES POR REGIÓN'!$C118)</f>
        <v>0</v>
      </c>
      <c r="D14" s="216">
        <f t="shared" ref="D14" si="12">+IFERROR(C14/B14,0)</f>
        <v>0</v>
      </c>
      <c r="E14" s="217">
        <v>0</v>
      </c>
      <c r="F14" s="216">
        <f t="shared" ref="F14" si="13">+IFERROR(E14/D14,0)</f>
        <v>0</v>
      </c>
      <c r="G14" s="25"/>
      <c r="H14" s="56" t="s">
        <v>44</v>
      </c>
      <c r="I14" s="29">
        <f>SUM('TOTAL MES POR REGIÓN'!$I14,'TOTAL MES POR REGIÓN'!$I66,'TOTAL MES POR REGIÓN'!$I118)</f>
        <v>253</v>
      </c>
      <c r="J14" s="29">
        <f>SUM('TOTAL MES POR REGIÓN'!$J14,'TOTAL MES POR REGIÓN'!$J66,'TOTAL MES POR REGIÓN'!$J118)</f>
        <v>247</v>
      </c>
      <c r="K14" s="35">
        <f t="shared" si="6"/>
        <v>0.97628458498023718</v>
      </c>
      <c r="L14" s="106">
        <f>SUM('TOTAL MES POR REGIÓN'!$L14,'TOTAL MES POR REGIÓN'!$L66,'TOTAL MES POR REGIÓN'!$L118)</f>
        <v>6</v>
      </c>
      <c r="M14" s="33">
        <f t="shared" si="7"/>
        <v>2.3715415019762844E-2</v>
      </c>
      <c r="N14" s="26"/>
      <c r="O14" s="56" t="s">
        <v>44</v>
      </c>
      <c r="P14" s="29">
        <f>SUM('TOTAL MES POR REGIÓN'!P14,'TOTAL MES POR REGIÓN'!P66,'TOTAL MES POR REGIÓN'!P118)</f>
        <v>33</v>
      </c>
      <c r="Q14" s="29">
        <f>SUM('TOTAL MES POR REGIÓN'!Q14,'TOTAL MES POR REGIÓN'!Q66,'TOTAL MES POR REGIÓN'!Q118)</f>
        <v>33</v>
      </c>
      <c r="R14" s="31">
        <f t="shared" si="2"/>
        <v>1</v>
      </c>
      <c r="S14" s="29">
        <f>SUM('TOTAL MES POR REGIÓN'!S14,'TOTAL MES POR REGIÓN'!S66,'TOTAL MES POR REGIÓN'!S118)</f>
        <v>0</v>
      </c>
      <c r="T14" s="33">
        <f t="shared" si="3"/>
        <v>0</v>
      </c>
      <c r="U14" s="26"/>
      <c r="V14" s="56" t="s">
        <v>44</v>
      </c>
      <c r="W14" s="29">
        <f>SUM('TOTAL MES POR REGIÓN'!$W14,'TOTAL MES POR REGIÓN'!$W66,'TOTAL MES POR REGIÓN'!$W118)</f>
        <v>7</v>
      </c>
      <c r="X14" s="29">
        <f>SUM('TOTAL MES POR REGIÓN'!$X14,'TOTAL MES POR REGIÓN'!$X66,'TOTAL MES POR REGIÓN'!$X118)</f>
        <v>7</v>
      </c>
      <c r="Y14" s="31">
        <f t="shared" si="4"/>
        <v>1</v>
      </c>
      <c r="Z14" s="29">
        <f>SUM('TOTAL MES POR REGIÓN'!$Z14,'TOTAL MES POR REGIÓN'!$Z66,'TOTAL MES POR REGIÓN'!$Z118)</f>
        <v>0</v>
      </c>
      <c r="AA14" s="33">
        <f t="shared" si="5"/>
        <v>0</v>
      </c>
    </row>
    <row r="15" spans="1:27" x14ac:dyDescent="0.25">
      <c r="A15" s="56" t="s">
        <v>45</v>
      </c>
      <c r="B15" s="29">
        <f>SUM('TOTAL MES POR REGIÓN'!$B15,'TOTAL MES POR REGIÓN'!$B67,'TOTAL MES POR REGIÓN'!$B119)</f>
        <v>11</v>
      </c>
      <c r="C15" s="29">
        <f>SUM('TOTAL MES POR REGIÓN'!$C15,'TOTAL MES POR REGIÓN'!$C67,'TOTAL MES POR REGIÓN'!$C119)</f>
        <v>11</v>
      </c>
      <c r="D15" s="31">
        <f t="shared" si="0"/>
        <v>1</v>
      </c>
      <c r="E15" s="32">
        <v>0</v>
      </c>
      <c r="F15" s="33">
        <f t="shared" si="1"/>
        <v>0</v>
      </c>
      <c r="G15" s="25"/>
      <c r="H15" s="56" t="s">
        <v>45</v>
      </c>
      <c r="I15" s="29">
        <f>SUM('TOTAL MES POR REGIÓN'!$I15,'TOTAL MES POR REGIÓN'!$I67,'TOTAL MES POR REGIÓN'!$I119)</f>
        <v>584</v>
      </c>
      <c r="J15" s="29">
        <f>SUM('TOTAL MES POR REGIÓN'!$J15,'TOTAL MES POR REGIÓN'!$J67,'TOTAL MES POR REGIÓN'!$J119)</f>
        <v>562</v>
      </c>
      <c r="K15" s="35">
        <f t="shared" si="6"/>
        <v>0.96232876712328763</v>
      </c>
      <c r="L15" s="106">
        <f>SUM('TOTAL MES POR REGIÓN'!$L15,'TOTAL MES POR REGIÓN'!$L67,'TOTAL MES POR REGIÓN'!$L119)</f>
        <v>22</v>
      </c>
      <c r="M15" s="33">
        <f t="shared" si="7"/>
        <v>3.7671232876712327E-2</v>
      </c>
      <c r="N15" s="26"/>
      <c r="O15" s="56" t="s">
        <v>45</v>
      </c>
      <c r="P15" s="29">
        <f>SUM('TOTAL MES POR REGIÓN'!P15,'TOTAL MES POR REGIÓN'!P67,'TOTAL MES POR REGIÓN'!P119)</f>
        <v>77</v>
      </c>
      <c r="Q15" s="29">
        <f>SUM('TOTAL MES POR REGIÓN'!Q15,'TOTAL MES POR REGIÓN'!Q67,'TOTAL MES POR REGIÓN'!Q119)</f>
        <v>77</v>
      </c>
      <c r="R15" s="31">
        <f t="shared" si="2"/>
        <v>1</v>
      </c>
      <c r="S15" s="29">
        <f>SUM('TOTAL MES POR REGIÓN'!S15,'TOTAL MES POR REGIÓN'!S67,'TOTAL MES POR REGIÓN'!S119)</f>
        <v>0</v>
      </c>
      <c r="T15" s="33">
        <f t="shared" si="3"/>
        <v>0</v>
      </c>
      <c r="U15" s="26"/>
      <c r="V15" s="56" t="s">
        <v>45</v>
      </c>
      <c r="W15" s="29">
        <f>SUM('TOTAL MES POR REGIÓN'!$W15,'TOTAL MES POR REGIÓN'!$W67,'TOTAL MES POR REGIÓN'!$W119)</f>
        <v>18</v>
      </c>
      <c r="X15" s="29">
        <f>SUM('TOTAL MES POR REGIÓN'!$X15,'TOTAL MES POR REGIÓN'!$X67,'TOTAL MES POR REGIÓN'!$X119)</f>
        <v>18</v>
      </c>
      <c r="Y15" s="31">
        <f t="shared" si="4"/>
        <v>1</v>
      </c>
      <c r="Z15" s="29">
        <f>SUM('TOTAL MES POR REGIÓN'!$Z15,'TOTAL MES POR REGIÓN'!$Z67,'TOTAL MES POR REGIÓN'!$Z119)</f>
        <v>0</v>
      </c>
      <c r="AA15" s="33">
        <f t="shared" si="5"/>
        <v>0</v>
      </c>
    </row>
    <row r="16" spans="1:27" x14ac:dyDescent="0.25">
      <c r="A16" s="56" t="s">
        <v>46</v>
      </c>
      <c r="B16" s="29">
        <f>SUM('TOTAL MES POR REGIÓN'!$B16,'TOTAL MES POR REGIÓN'!$B68,'TOTAL MES POR REGIÓN'!$B120)</f>
        <v>1</v>
      </c>
      <c r="C16" s="29">
        <f>SUM('TOTAL MES POR REGIÓN'!$C16,'TOTAL MES POR REGIÓN'!$C68,'TOTAL MES POR REGIÓN'!$C120)</f>
        <v>1</v>
      </c>
      <c r="D16" s="31">
        <f t="shared" si="0"/>
        <v>1</v>
      </c>
      <c r="E16" s="32">
        <v>0</v>
      </c>
      <c r="F16" s="33">
        <f t="shared" si="1"/>
        <v>0</v>
      </c>
      <c r="G16" s="25"/>
      <c r="H16" s="56" t="s">
        <v>46</v>
      </c>
      <c r="I16" s="29">
        <f>SUM('TOTAL MES POR REGIÓN'!$I16,'TOTAL MES POR REGIÓN'!$I68,'TOTAL MES POR REGIÓN'!$I120)</f>
        <v>1741</v>
      </c>
      <c r="J16" s="29">
        <f>SUM('TOTAL MES POR REGIÓN'!$J16,'TOTAL MES POR REGIÓN'!$J68,'TOTAL MES POR REGIÓN'!$J120)</f>
        <v>1703</v>
      </c>
      <c r="K16" s="35">
        <f t="shared" si="6"/>
        <v>0.97817346352670875</v>
      </c>
      <c r="L16" s="106">
        <f>SUM('TOTAL MES POR REGIÓN'!$L16,'TOTAL MES POR REGIÓN'!$L68,'TOTAL MES POR REGIÓN'!$L120)</f>
        <v>38</v>
      </c>
      <c r="M16" s="33">
        <f t="shared" si="7"/>
        <v>2.1826536473291212E-2</v>
      </c>
      <c r="N16" s="26"/>
      <c r="O16" s="56" t="s">
        <v>46</v>
      </c>
      <c r="P16" s="29">
        <f>SUM('TOTAL MES POR REGIÓN'!P16,'TOTAL MES POR REGIÓN'!P68,'TOTAL MES POR REGIÓN'!P120)</f>
        <v>88</v>
      </c>
      <c r="Q16" s="29">
        <f>SUM('TOTAL MES POR REGIÓN'!Q16,'TOTAL MES POR REGIÓN'!Q68,'TOTAL MES POR REGIÓN'!Q120)</f>
        <v>88</v>
      </c>
      <c r="R16" s="31">
        <f t="shared" si="2"/>
        <v>1</v>
      </c>
      <c r="S16" s="29">
        <f>SUM('TOTAL MES POR REGIÓN'!S16,'TOTAL MES POR REGIÓN'!S68,'TOTAL MES POR REGIÓN'!S120)</f>
        <v>0</v>
      </c>
      <c r="T16" s="33">
        <f t="shared" si="3"/>
        <v>0</v>
      </c>
      <c r="U16" s="26"/>
      <c r="V16" s="56" t="s">
        <v>46</v>
      </c>
      <c r="W16" s="29">
        <f>SUM('TOTAL MES POR REGIÓN'!$W16,'TOTAL MES POR REGIÓN'!$W68,'TOTAL MES POR REGIÓN'!$W120)</f>
        <v>42</v>
      </c>
      <c r="X16" s="29">
        <f>SUM('TOTAL MES POR REGIÓN'!$X16,'TOTAL MES POR REGIÓN'!$X68,'TOTAL MES POR REGIÓN'!$X120)</f>
        <v>42</v>
      </c>
      <c r="Y16" s="31">
        <f t="shared" si="4"/>
        <v>1</v>
      </c>
      <c r="Z16" s="29">
        <f>SUM('TOTAL MES POR REGIÓN'!$Z16,'TOTAL MES POR REGIÓN'!$Z68,'TOTAL MES POR REGIÓN'!$Z120)</f>
        <v>0</v>
      </c>
      <c r="AA16" s="33">
        <f t="shared" si="5"/>
        <v>0</v>
      </c>
    </row>
    <row r="17" spans="1:27" x14ac:dyDescent="0.25">
      <c r="A17" s="56" t="s">
        <v>47</v>
      </c>
      <c r="B17" s="29">
        <f>SUM('TOTAL MES POR REGIÓN'!$B17,'TOTAL MES POR REGIÓN'!$B69,'TOTAL MES POR REGIÓN'!$B121)</f>
        <v>471</v>
      </c>
      <c r="C17" s="29">
        <f>SUM('TOTAL MES POR REGIÓN'!$C17,'TOTAL MES POR REGIÓN'!$C69,'TOTAL MES POR REGIÓN'!$C121)</f>
        <v>471</v>
      </c>
      <c r="D17" s="31">
        <f t="shared" si="0"/>
        <v>1</v>
      </c>
      <c r="E17" s="32">
        <v>0</v>
      </c>
      <c r="F17" s="33">
        <f t="shared" si="1"/>
        <v>0</v>
      </c>
      <c r="G17" s="25"/>
      <c r="H17" s="56" t="s">
        <v>47</v>
      </c>
      <c r="I17" s="29">
        <f>SUM('TOTAL MES POR REGIÓN'!$I17,'TOTAL MES POR REGIÓN'!$I69,'TOTAL MES POR REGIÓN'!$I121)</f>
        <v>3367</v>
      </c>
      <c r="J17" s="29">
        <f>SUM('TOTAL MES POR REGIÓN'!$J17,'TOTAL MES POR REGIÓN'!$J69,'TOTAL MES POR REGIÓN'!$J121)</f>
        <v>3271</v>
      </c>
      <c r="K17" s="35">
        <f t="shared" si="6"/>
        <v>0.9714879714879715</v>
      </c>
      <c r="L17" s="106">
        <f>SUM('TOTAL MES POR REGIÓN'!$L17,'TOTAL MES POR REGIÓN'!$L69,'TOTAL MES POR REGIÓN'!$L121)</f>
        <v>96</v>
      </c>
      <c r="M17" s="33">
        <f t="shared" si="7"/>
        <v>2.8512028512028512E-2</v>
      </c>
      <c r="N17" s="26"/>
      <c r="O17" s="56" t="s">
        <v>47</v>
      </c>
      <c r="P17" s="29">
        <f>SUM('TOTAL MES POR REGIÓN'!P17,'TOTAL MES POR REGIÓN'!P69,'TOTAL MES POR REGIÓN'!P121)</f>
        <v>741</v>
      </c>
      <c r="Q17" s="29">
        <f>SUM('TOTAL MES POR REGIÓN'!Q17,'TOTAL MES POR REGIÓN'!Q69,'TOTAL MES POR REGIÓN'!Q121)</f>
        <v>739</v>
      </c>
      <c r="R17" s="31">
        <f t="shared" si="2"/>
        <v>0.9973009446693657</v>
      </c>
      <c r="S17" s="29">
        <f>SUM('TOTAL MES POR REGIÓN'!S17,'TOTAL MES POR REGIÓN'!S69,'TOTAL MES POR REGIÓN'!S121)</f>
        <v>2</v>
      </c>
      <c r="T17" s="33">
        <f t="shared" si="3"/>
        <v>2.6990553306342779E-3</v>
      </c>
      <c r="U17" s="26"/>
      <c r="V17" s="56" t="s">
        <v>47</v>
      </c>
      <c r="W17" s="29">
        <f>SUM('TOTAL MES POR REGIÓN'!$W17,'TOTAL MES POR REGIÓN'!$W69,'TOTAL MES POR REGIÓN'!$W121)</f>
        <v>418</v>
      </c>
      <c r="X17" s="29">
        <f>SUM('TOTAL MES POR REGIÓN'!$X17,'TOTAL MES POR REGIÓN'!$X69,'TOTAL MES POR REGIÓN'!$X121)</f>
        <v>418</v>
      </c>
      <c r="Y17" s="31">
        <f t="shared" si="4"/>
        <v>1</v>
      </c>
      <c r="Z17" s="29">
        <f>SUM('TOTAL MES POR REGIÓN'!$Z17,'TOTAL MES POR REGIÓN'!$Z69,'TOTAL MES POR REGIÓN'!$Z121)</f>
        <v>0</v>
      </c>
      <c r="AA17" s="33">
        <f t="shared" si="5"/>
        <v>0</v>
      </c>
    </row>
    <row r="18" spans="1:27" x14ac:dyDescent="0.25">
      <c r="A18" s="56" t="s">
        <v>48</v>
      </c>
      <c r="B18" s="29">
        <f>SUM('TOTAL MES POR REGIÓN'!$B18,'TOTAL MES POR REGIÓN'!$B70,'TOTAL MES POR REGIÓN'!$B122)</f>
        <v>49</v>
      </c>
      <c r="C18" s="29">
        <f>SUM('TOTAL MES POR REGIÓN'!$C18,'TOTAL MES POR REGIÓN'!$C70,'TOTAL MES POR REGIÓN'!$C122)</f>
        <v>49</v>
      </c>
      <c r="D18" s="31">
        <f t="shared" si="0"/>
        <v>1</v>
      </c>
      <c r="E18" s="32">
        <v>0</v>
      </c>
      <c r="F18" s="33">
        <f t="shared" si="1"/>
        <v>0</v>
      </c>
      <c r="G18" s="25"/>
      <c r="H18" s="56" t="s">
        <v>48</v>
      </c>
      <c r="I18" s="29">
        <f>SUM('TOTAL MES POR REGIÓN'!$I18,'TOTAL MES POR REGIÓN'!$I70,'TOTAL MES POR REGIÓN'!$I122)</f>
        <v>2174</v>
      </c>
      <c r="J18" s="29">
        <f>SUM('TOTAL MES POR REGIÓN'!$J18,'TOTAL MES POR REGIÓN'!$J70,'TOTAL MES POR REGIÓN'!$J122)</f>
        <v>2125</v>
      </c>
      <c r="K18" s="35">
        <f t="shared" si="6"/>
        <v>0.97746090156393739</v>
      </c>
      <c r="L18" s="106">
        <f>SUM('TOTAL MES POR REGIÓN'!$L18,'TOTAL MES POR REGIÓN'!$L70,'TOTAL MES POR REGIÓN'!$L122)</f>
        <v>49</v>
      </c>
      <c r="M18" s="33">
        <f t="shared" si="7"/>
        <v>2.2539098436062558E-2</v>
      </c>
      <c r="N18" s="26"/>
      <c r="O18" s="56" t="s">
        <v>48</v>
      </c>
      <c r="P18" s="29">
        <f>SUM('TOTAL MES POR REGIÓN'!P18,'TOTAL MES POR REGIÓN'!P70,'TOTAL MES POR REGIÓN'!P122)</f>
        <v>198</v>
      </c>
      <c r="Q18" s="29">
        <f>SUM('TOTAL MES POR REGIÓN'!Q18,'TOTAL MES POR REGIÓN'!Q70,'TOTAL MES POR REGIÓN'!Q122)</f>
        <v>197</v>
      </c>
      <c r="R18" s="31">
        <f t="shared" si="2"/>
        <v>0.99494949494949492</v>
      </c>
      <c r="S18" s="29">
        <f>SUM('TOTAL MES POR REGIÓN'!S18,'TOTAL MES POR REGIÓN'!S70,'TOTAL MES POR REGIÓN'!S122)</f>
        <v>1</v>
      </c>
      <c r="T18" s="33">
        <f t="shared" si="3"/>
        <v>5.0505050505050509E-3</v>
      </c>
      <c r="U18" s="26"/>
      <c r="V18" s="56" t="s">
        <v>48</v>
      </c>
      <c r="W18" s="29">
        <f>SUM('TOTAL MES POR REGIÓN'!$W18,'TOTAL MES POR REGIÓN'!$W70,'TOTAL MES POR REGIÓN'!$W122)</f>
        <v>83</v>
      </c>
      <c r="X18" s="29">
        <f>SUM('TOTAL MES POR REGIÓN'!$X18,'TOTAL MES POR REGIÓN'!$X70,'TOTAL MES POR REGIÓN'!$X122)</f>
        <v>83</v>
      </c>
      <c r="Y18" s="31">
        <f t="shared" si="4"/>
        <v>1</v>
      </c>
      <c r="Z18" s="29">
        <f>SUM('TOTAL MES POR REGIÓN'!$Z18,'TOTAL MES POR REGIÓN'!$Z70,'TOTAL MES POR REGIÓN'!$Z122)</f>
        <v>0</v>
      </c>
      <c r="AA18" s="33">
        <f t="shared" si="5"/>
        <v>0</v>
      </c>
    </row>
    <row r="19" spans="1:27" x14ac:dyDescent="0.25">
      <c r="A19" s="56" t="s">
        <v>49</v>
      </c>
      <c r="B19" s="29">
        <f>SUM('TOTAL MES POR REGIÓN'!$B19,'TOTAL MES POR REGIÓN'!$B71,'TOTAL MES POR REGIÓN'!$B123)</f>
        <v>4</v>
      </c>
      <c r="C19" s="29">
        <f>SUM('TOTAL MES POR REGIÓN'!$C19,'TOTAL MES POR REGIÓN'!$C71,'TOTAL MES POR REGIÓN'!$C123)</f>
        <v>4</v>
      </c>
      <c r="D19" s="31">
        <f t="shared" si="0"/>
        <v>1</v>
      </c>
      <c r="E19" s="32">
        <v>0</v>
      </c>
      <c r="F19" s="33">
        <f t="shared" si="1"/>
        <v>0</v>
      </c>
      <c r="G19" s="25"/>
      <c r="H19" s="56" t="s">
        <v>49</v>
      </c>
      <c r="I19" s="29">
        <f>SUM('TOTAL MES POR REGIÓN'!$I19,'TOTAL MES POR REGIÓN'!$I71,'TOTAL MES POR REGIÓN'!$I123)</f>
        <v>364</v>
      </c>
      <c r="J19" s="29">
        <f>SUM('TOTAL MES POR REGIÓN'!$J19,'TOTAL MES POR REGIÓN'!$J71,'TOTAL MES POR REGIÓN'!$J123)</f>
        <v>352</v>
      </c>
      <c r="K19" s="35">
        <f t="shared" si="6"/>
        <v>0.96703296703296704</v>
      </c>
      <c r="L19" s="106">
        <f>SUM('TOTAL MES POR REGIÓN'!$L19,'TOTAL MES POR REGIÓN'!$L71,'TOTAL MES POR REGIÓN'!$L123)</f>
        <v>12</v>
      </c>
      <c r="M19" s="33">
        <f t="shared" si="7"/>
        <v>3.2967032967032968E-2</v>
      </c>
      <c r="N19" s="26"/>
      <c r="O19" s="56" t="s">
        <v>49</v>
      </c>
      <c r="P19" s="29">
        <f>SUM('TOTAL MES POR REGIÓN'!P19,'TOTAL MES POR REGIÓN'!P71,'TOTAL MES POR REGIÓN'!P123)</f>
        <v>105</v>
      </c>
      <c r="Q19" s="29">
        <f>SUM('TOTAL MES POR REGIÓN'!Q19,'TOTAL MES POR REGIÓN'!Q71,'TOTAL MES POR REGIÓN'!Q123)</f>
        <v>105</v>
      </c>
      <c r="R19" s="31">
        <f t="shared" si="2"/>
        <v>1</v>
      </c>
      <c r="S19" s="29">
        <f>SUM('TOTAL MES POR REGIÓN'!S19,'TOTAL MES POR REGIÓN'!S71,'TOTAL MES POR REGIÓN'!S123)</f>
        <v>0</v>
      </c>
      <c r="T19" s="33">
        <f t="shared" si="3"/>
        <v>0</v>
      </c>
      <c r="U19" s="26"/>
      <c r="V19" s="56" t="s">
        <v>49</v>
      </c>
      <c r="W19" s="29">
        <f>SUM('TOTAL MES POR REGIÓN'!$W19,'TOTAL MES POR REGIÓN'!$W71,'TOTAL MES POR REGIÓN'!$W123)</f>
        <v>47</v>
      </c>
      <c r="X19" s="29">
        <f>SUM('TOTAL MES POR REGIÓN'!$X19,'TOTAL MES POR REGIÓN'!$X71,'TOTAL MES POR REGIÓN'!$X123)</f>
        <v>47</v>
      </c>
      <c r="Y19" s="31">
        <f t="shared" si="4"/>
        <v>1</v>
      </c>
      <c r="Z19" s="29">
        <f>SUM('TOTAL MES POR REGIÓN'!$Z19,'TOTAL MES POR REGIÓN'!$Z71,'TOTAL MES POR REGIÓN'!$Z123)</f>
        <v>0</v>
      </c>
      <c r="AA19" s="33">
        <f t="shared" si="5"/>
        <v>0</v>
      </c>
    </row>
    <row r="20" spans="1:27" ht="15.75" thickBot="1" x14ac:dyDescent="0.3">
      <c r="A20" s="57" t="s">
        <v>50</v>
      </c>
      <c r="B20" s="114">
        <f>SUM('TOTAL MES POR REGIÓN'!$B20,'TOTAL MES POR REGIÓN'!$B72,'TOTAL MES POR REGIÓN'!$B124)</f>
        <v>4</v>
      </c>
      <c r="C20" s="114">
        <f>SUM('TOTAL MES POR REGIÓN'!$C20,'TOTAL MES POR REGIÓN'!$C72,'TOTAL MES POR REGIÓN'!$C124)</f>
        <v>4</v>
      </c>
      <c r="D20" s="31">
        <f>+C20/B20</f>
        <v>1</v>
      </c>
      <c r="E20" s="145">
        <v>0</v>
      </c>
      <c r="F20" s="117">
        <v>0</v>
      </c>
      <c r="G20" s="25"/>
      <c r="H20" s="57" t="s">
        <v>50</v>
      </c>
      <c r="I20" s="114">
        <f>SUM('TOTAL MES POR REGIÓN'!$I20,'TOTAL MES POR REGIÓN'!$I72,'TOTAL MES POR REGIÓN'!$I124)</f>
        <v>672</v>
      </c>
      <c r="J20" s="114">
        <f>SUM('TOTAL MES POR REGIÓN'!$J20,'TOTAL MES POR REGIÓN'!$J72,'TOTAL MES POR REGIÓN'!$J124)</f>
        <v>664</v>
      </c>
      <c r="K20" s="204">
        <f t="shared" si="6"/>
        <v>0.98809523809523814</v>
      </c>
      <c r="L20" s="140">
        <f>SUM('TOTAL MES POR REGIÓN'!$L20,'TOTAL MES POR REGIÓN'!$L72,'TOTAL MES POR REGIÓN'!$L124)</f>
        <v>8</v>
      </c>
      <c r="M20" s="117">
        <f t="shared" si="7"/>
        <v>1.1904761904761904E-2</v>
      </c>
      <c r="N20" s="26"/>
      <c r="O20" s="57" t="s">
        <v>50</v>
      </c>
      <c r="P20" s="114">
        <f>SUM('TOTAL MES POR REGIÓN'!P20,'TOTAL MES POR REGIÓN'!P72,'TOTAL MES POR REGIÓN'!P124)</f>
        <v>26</v>
      </c>
      <c r="Q20" s="114">
        <f>SUM('TOTAL MES POR REGIÓN'!Q20,'TOTAL MES POR REGIÓN'!Q72,'TOTAL MES POR REGIÓN'!Q124)</f>
        <v>26</v>
      </c>
      <c r="R20" s="115">
        <f t="shared" si="2"/>
        <v>1</v>
      </c>
      <c r="S20" s="114">
        <f>SUM('TOTAL MES POR REGIÓN'!S20,'TOTAL MES POR REGIÓN'!S72,'TOTAL MES POR REGIÓN'!S124)</f>
        <v>0</v>
      </c>
      <c r="T20" s="117">
        <f t="shared" si="3"/>
        <v>0</v>
      </c>
      <c r="U20" s="26"/>
      <c r="V20" s="57" t="s">
        <v>50</v>
      </c>
      <c r="W20" s="114">
        <f>SUM('TOTAL MES POR REGIÓN'!$W20,'TOTAL MES POR REGIÓN'!$W72,'TOTAL MES POR REGIÓN'!$W124)</f>
        <v>13</v>
      </c>
      <c r="X20" s="29">
        <f>SUM('TOTAL MES POR REGIÓN'!$X20,'TOTAL MES POR REGIÓN'!$X72,'TOTAL MES POR REGIÓN'!$X124)</f>
        <v>13</v>
      </c>
      <c r="Y20" s="115">
        <f t="shared" si="4"/>
        <v>1</v>
      </c>
      <c r="Z20" s="29">
        <f>SUM('TOTAL MES POR REGIÓN'!$Z20,'TOTAL MES POR REGIÓN'!$Z72,'TOTAL MES POR REGIÓN'!$Z124)</f>
        <v>0</v>
      </c>
      <c r="AA20" s="117">
        <f t="shared" si="5"/>
        <v>0</v>
      </c>
    </row>
    <row r="21" spans="1:27" ht="15.75" thickBot="1" x14ac:dyDescent="0.3">
      <c r="A21" s="58" t="s">
        <v>15</v>
      </c>
      <c r="B21" s="141">
        <f>SUM(B7:B20)</f>
        <v>642</v>
      </c>
      <c r="C21" s="141">
        <f>SUM(C7:C20)</f>
        <v>642</v>
      </c>
      <c r="D21" s="209">
        <f t="shared" si="0"/>
        <v>1</v>
      </c>
      <c r="E21" s="197">
        <f>SUM(E7:E20)</f>
        <v>0</v>
      </c>
      <c r="F21" s="144">
        <f t="shared" si="1"/>
        <v>0</v>
      </c>
      <c r="G21" s="25"/>
      <c r="H21" s="58" t="s">
        <v>15</v>
      </c>
      <c r="I21" s="141">
        <f>SUM(I7:I20)</f>
        <v>11925</v>
      </c>
      <c r="J21" s="141">
        <f>SUM(J7:J20)</f>
        <v>11657</v>
      </c>
      <c r="K21" s="167">
        <f t="shared" si="6"/>
        <v>0.97752620545073377</v>
      </c>
      <c r="L21" s="141">
        <f>SUM(L7:L20)</f>
        <v>268</v>
      </c>
      <c r="M21" s="167">
        <f t="shared" si="7"/>
        <v>2.2473794549266249E-2</v>
      </c>
      <c r="N21" s="26"/>
      <c r="O21" s="58" t="s">
        <v>15</v>
      </c>
      <c r="P21" s="141">
        <f>SUM(P7:P20)</f>
        <v>1614</v>
      </c>
      <c r="Q21" s="141">
        <f>SUM(Q7:Q20)</f>
        <v>1610</v>
      </c>
      <c r="R21" s="166">
        <f t="shared" si="2"/>
        <v>0.99752168525402729</v>
      </c>
      <c r="S21" s="141">
        <f>SUM(S7:S20)</f>
        <v>4</v>
      </c>
      <c r="T21" s="167">
        <f t="shared" si="3"/>
        <v>2.4783147459727386E-3</v>
      </c>
      <c r="U21" s="26"/>
      <c r="V21" s="58" t="s">
        <v>15</v>
      </c>
      <c r="W21" s="141">
        <f>SUM(W7:W20)</f>
        <v>1167</v>
      </c>
      <c r="X21" s="141">
        <f>+W21</f>
        <v>1167</v>
      </c>
      <c r="Y21" s="166">
        <f t="shared" si="4"/>
        <v>1</v>
      </c>
      <c r="Z21" s="167">
        <v>0</v>
      </c>
      <c r="AA21" s="167">
        <f t="shared" si="5"/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256" t="s">
        <v>51</v>
      </c>
      <c r="B23" s="258" t="s">
        <v>32</v>
      </c>
      <c r="C23" s="258" t="s">
        <v>33</v>
      </c>
      <c r="D23" s="254" t="s">
        <v>34</v>
      </c>
      <c r="E23" s="258" t="s">
        <v>35</v>
      </c>
      <c r="F23" s="254" t="s">
        <v>36</v>
      </c>
      <c r="G23" s="25"/>
      <c r="H23" s="256" t="s">
        <v>51</v>
      </c>
      <c r="I23" s="258" t="s">
        <v>32</v>
      </c>
      <c r="J23" s="258" t="s">
        <v>33</v>
      </c>
      <c r="K23" s="254" t="s">
        <v>34</v>
      </c>
      <c r="L23" s="258" t="s">
        <v>35</v>
      </c>
      <c r="M23" s="254" t="s">
        <v>36</v>
      </c>
      <c r="N23" s="26"/>
      <c r="O23" s="256" t="s">
        <v>51</v>
      </c>
      <c r="P23" s="258" t="s">
        <v>32</v>
      </c>
      <c r="Q23" s="258" t="s">
        <v>33</v>
      </c>
      <c r="R23" s="254" t="s">
        <v>34</v>
      </c>
      <c r="S23" s="258" t="s">
        <v>35</v>
      </c>
      <c r="T23" s="254" t="s">
        <v>36</v>
      </c>
      <c r="U23" s="26"/>
      <c r="V23" s="256" t="s">
        <v>51</v>
      </c>
      <c r="W23" s="258" t="s">
        <v>32</v>
      </c>
      <c r="X23" s="258" t="s">
        <v>33</v>
      </c>
      <c r="Y23" s="254" t="s">
        <v>34</v>
      </c>
      <c r="Z23" s="258" t="s">
        <v>35</v>
      </c>
      <c r="AA23" s="254" t="s">
        <v>36</v>
      </c>
    </row>
    <row r="24" spans="1:27" ht="15.75" thickBot="1" x14ac:dyDescent="0.3">
      <c r="A24" s="257"/>
      <c r="B24" s="259"/>
      <c r="C24" s="259"/>
      <c r="D24" s="255"/>
      <c r="E24" s="259"/>
      <c r="F24" s="255"/>
      <c r="G24" s="25"/>
      <c r="H24" s="257"/>
      <c r="I24" s="259"/>
      <c r="J24" s="259"/>
      <c r="K24" s="255"/>
      <c r="L24" s="259"/>
      <c r="M24" s="255"/>
      <c r="N24" s="26"/>
      <c r="O24" s="257"/>
      <c r="P24" s="259"/>
      <c r="Q24" s="259"/>
      <c r="R24" s="255"/>
      <c r="S24" s="259"/>
      <c r="T24" s="255"/>
      <c r="U24" s="26"/>
      <c r="V24" s="257"/>
      <c r="W24" s="259"/>
      <c r="X24" s="259"/>
      <c r="Y24" s="255"/>
      <c r="Z24" s="259"/>
      <c r="AA24" s="255"/>
    </row>
    <row r="25" spans="1:27" x14ac:dyDescent="0.25">
      <c r="A25" s="59" t="s">
        <v>52</v>
      </c>
      <c r="B25" s="39">
        <f>SUM('TOTAL MES POR REGIÓN'!$B25,'TOTAL MES POR REGIÓN'!$B77,'TOTAL MES POR REGIÓN'!$B129)</f>
        <v>1</v>
      </c>
      <c r="C25" s="39">
        <f>SUM('TOTAL MES POR REGIÓN'!$C25,'TOTAL MES POR REGIÓN'!$C77,'TOTAL MES POR REGIÓN'!$C129)</f>
        <v>1</v>
      </c>
      <c r="D25" s="40">
        <f>+C25/B25</f>
        <v>1</v>
      </c>
      <c r="E25" s="41">
        <v>0</v>
      </c>
      <c r="F25" s="42">
        <v>0</v>
      </c>
      <c r="G25" s="25"/>
      <c r="H25" s="59" t="s">
        <v>52</v>
      </c>
      <c r="I25" s="122">
        <f>SUM('TOTAL MES POR REGIÓN'!$I25,'TOTAL MES POR REGIÓN'!$I77,'TOTAL MES POR REGIÓN'!$I129)</f>
        <v>666</v>
      </c>
      <c r="J25" s="122">
        <f>SUM('TOTAL MES POR REGIÓN'!$J25,'TOTAL MES POR REGIÓN'!$J77,'TOTAL MES POR REGIÓN'!$J129)</f>
        <v>654</v>
      </c>
      <c r="K25" s="44">
        <f>+J25/I25</f>
        <v>0.98198198198198194</v>
      </c>
      <c r="L25" s="122">
        <f>SUM('TOTAL MES POR REGIÓN'!$L25,'TOTAL MES POR REGIÓN'!$L77,'TOTAL MES POR REGIÓN'!$L129)</f>
        <v>12</v>
      </c>
      <c r="M25" s="42">
        <f>+L25/I25</f>
        <v>1.8018018018018018E-2</v>
      </c>
      <c r="N25" s="26"/>
      <c r="O25" s="59" t="s">
        <v>52</v>
      </c>
      <c r="P25" s="39">
        <f>SUM('TOTAL MES POR REGIÓN'!P25,'TOTAL MES POR REGIÓN'!P77,'TOTAL MES POR REGIÓN'!P129)</f>
        <v>52</v>
      </c>
      <c r="Q25" s="39">
        <f>SUM('TOTAL MES POR REGIÓN'!Q25,'TOTAL MES POR REGIÓN'!Q77,'TOTAL MES POR REGIÓN'!Q129)</f>
        <v>52</v>
      </c>
      <c r="R25" s="44">
        <f>+Q25/P25</f>
        <v>1</v>
      </c>
      <c r="S25" s="39">
        <f>SUM('TOTAL MES POR REGIÓN'!S25,'TOTAL MES POR REGIÓN'!S77,'TOTAL MES POR REGIÓN'!S129)</f>
        <v>0</v>
      </c>
      <c r="T25" s="42">
        <f>+S25/P25</f>
        <v>0</v>
      </c>
      <c r="U25" s="26"/>
      <c r="V25" s="59" t="s">
        <v>52</v>
      </c>
      <c r="W25" s="39">
        <f>SUM('TOTAL MES POR REGIÓN'!$W25,'TOTAL MES POR REGIÓN'!$W77,'TOTAL MES POR REGIÓN'!$W129)</f>
        <v>22</v>
      </c>
      <c r="X25" s="39">
        <f>SUM('TOTAL MES POR REGIÓN'!$X25,'TOTAL MES POR REGIÓN'!$X77,'TOTAL MES POR REGIÓN'!$X129)</f>
        <v>22</v>
      </c>
      <c r="Y25" s="44">
        <f>+X25/W25</f>
        <v>1</v>
      </c>
      <c r="Z25" s="39">
        <f>SUM('TOTAL MES POR REGIÓN'!$Z25,'TOTAL MES POR REGIÓN'!$Z77,'TOTAL MES POR REGIÓN'!$Z129)</f>
        <v>0</v>
      </c>
      <c r="AA25" s="42">
        <f>+Z25/W25</f>
        <v>0</v>
      </c>
    </row>
    <row r="26" spans="1:27" x14ac:dyDescent="0.25">
      <c r="A26" s="60" t="s">
        <v>53</v>
      </c>
      <c r="B26" s="39">
        <f>SUM('TOTAL MES POR REGIÓN'!$B26,'TOTAL MES POR REGIÓN'!$B78,'TOTAL MES POR REGIÓN'!$B130)</f>
        <v>8</v>
      </c>
      <c r="C26" s="39">
        <f>SUM('TOTAL MES POR REGIÓN'!$C26,'TOTAL MES POR REGIÓN'!$C78,'TOTAL MES POR REGIÓN'!$C130)</f>
        <v>8</v>
      </c>
      <c r="D26" s="40">
        <f t="shared" ref="D26:D35" si="14">+C26/B26</f>
        <v>1</v>
      </c>
      <c r="E26" s="41">
        <v>0</v>
      </c>
      <c r="F26" s="42">
        <v>0</v>
      </c>
      <c r="G26" s="25"/>
      <c r="H26" s="60" t="s">
        <v>53</v>
      </c>
      <c r="I26" s="122">
        <f>SUM('TOTAL MES POR REGIÓN'!$I26,'TOTAL MES POR REGIÓN'!$I78,'TOTAL MES POR REGIÓN'!$I130)</f>
        <v>714</v>
      </c>
      <c r="J26" s="122">
        <f>SUM('TOTAL MES POR REGIÓN'!$J26,'TOTAL MES POR REGIÓN'!$J78,'TOTAL MES POR REGIÓN'!$J130)</f>
        <v>694</v>
      </c>
      <c r="K26" s="40">
        <f>+J26/I26</f>
        <v>0.97198879551820727</v>
      </c>
      <c r="L26" s="122">
        <f>SUM('TOTAL MES POR REGIÓN'!$L26,'TOTAL MES POR REGIÓN'!$L78,'TOTAL MES POR REGIÓN'!$L130)</f>
        <v>20</v>
      </c>
      <c r="M26" s="42">
        <f t="shared" ref="M26:M35" si="15">+L26/I26</f>
        <v>2.8011204481792718E-2</v>
      </c>
      <c r="N26" s="26"/>
      <c r="O26" s="60" t="s">
        <v>53</v>
      </c>
      <c r="P26" s="39">
        <f>SUM('TOTAL MES POR REGIÓN'!P26,'TOTAL MES POR REGIÓN'!P78,'TOTAL MES POR REGIÓN'!P130)</f>
        <v>75</v>
      </c>
      <c r="Q26" s="39">
        <f>SUM('TOTAL MES POR REGIÓN'!Q26,'TOTAL MES POR REGIÓN'!Q78,'TOTAL MES POR REGIÓN'!Q130)</f>
        <v>75</v>
      </c>
      <c r="R26" s="44">
        <f t="shared" ref="R26:R35" si="16">+Q26/P26</f>
        <v>1</v>
      </c>
      <c r="S26" s="39">
        <f>SUM('TOTAL MES POR REGIÓN'!S26,'TOTAL MES POR REGIÓN'!S78,'TOTAL MES POR REGIÓN'!S130)</f>
        <v>0</v>
      </c>
      <c r="T26" s="42">
        <f t="shared" ref="T26:T35" si="17">+S26/P26</f>
        <v>0</v>
      </c>
      <c r="U26" s="26"/>
      <c r="V26" s="60" t="s">
        <v>53</v>
      </c>
      <c r="W26" s="39">
        <f>SUM('TOTAL MES POR REGIÓN'!$W26,'TOTAL MES POR REGIÓN'!$W78,'TOTAL MES POR REGIÓN'!$W130)</f>
        <v>50</v>
      </c>
      <c r="X26" s="39">
        <f>SUM('TOTAL MES POR REGIÓN'!$X26,'TOTAL MES POR REGIÓN'!$X78,'TOTAL MES POR REGIÓN'!$X130)</f>
        <v>50</v>
      </c>
      <c r="Y26" s="44">
        <f t="shared" ref="Y26:Y35" si="18">+X26/W26</f>
        <v>1</v>
      </c>
      <c r="Z26" s="39">
        <f>SUM('TOTAL MES POR REGIÓN'!$Z26,'TOTAL MES POR REGIÓN'!$Z78,'TOTAL MES POR REGIÓN'!$Z130)</f>
        <v>0</v>
      </c>
      <c r="AA26" s="42">
        <f t="shared" ref="AA26:AA35" si="19">+Z26/W26</f>
        <v>0</v>
      </c>
    </row>
    <row r="27" spans="1:27" x14ac:dyDescent="0.25">
      <c r="A27" s="60" t="s">
        <v>54</v>
      </c>
      <c r="B27" s="39">
        <f>SUM('TOTAL MES POR REGIÓN'!$B27,'TOTAL MES POR REGIÓN'!$B79,'TOTAL MES POR REGIÓN'!$B131)</f>
        <v>0</v>
      </c>
      <c r="C27" s="39">
        <f>SUM('TOTAL MES POR REGIÓN'!$C27,'TOTAL MES POR REGIÓN'!$C79,'TOTAL MES POR REGIÓN'!$C131)</f>
        <v>0</v>
      </c>
      <c r="D27" s="40">
        <v>0</v>
      </c>
      <c r="E27" s="41">
        <v>0</v>
      </c>
      <c r="F27" s="42">
        <v>0</v>
      </c>
      <c r="G27" s="25"/>
      <c r="H27" s="60" t="s">
        <v>54</v>
      </c>
      <c r="I27" s="122">
        <f>SUM('TOTAL MES POR REGIÓN'!$I27,'TOTAL MES POR REGIÓN'!$I79,'TOTAL MES POR REGIÓN'!$I131)</f>
        <v>8</v>
      </c>
      <c r="J27" s="122">
        <f>SUM('TOTAL MES POR REGIÓN'!$J27,'TOTAL MES POR REGIÓN'!$J79,'TOTAL MES POR REGIÓN'!$J131)</f>
        <v>8</v>
      </c>
      <c r="K27" s="40">
        <f t="shared" ref="K27:K35" si="20">+J27/I27</f>
        <v>1</v>
      </c>
      <c r="L27" s="122">
        <f>SUM('TOTAL MES POR REGIÓN'!$L27,'TOTAL MES POR REGIÓN'!$L79,'TOTAL MES POR REGIÓN'!$L131)</f>
        <v>0</v>
      </c>
      <c r="M27" s="42">
        <f t="shared" si="15"/>
        <v>0</v>
      </c>
      <c r="N27" s="26"/>
      <c r="O27" s="60" t="s">
        <v>54</v>
      </c>
      <c r="P27" s="39">
        <f>SUM('TOTAL MES POR REGIÓN'!P27,'TOTAL MES POR REGIÓN'!P79,'TOTAL MES POR REGIÓN'!P131)</f>
        <v>1</v>
      </c>
      <c r="Q27" s="39">
        <f>SUM('TOTAL MES POR REGIÓN'!Q27,'TOTAL MES POR REGIÓN'!Q79,'TOTAL MES POR REGIÓN'!Q131)</f>
        <v>1</v>
      </c>
      <c r="R27" s="44">
        <v>0</v>
      </c>
      <c r="S27" s="39">
        <f>SUM('TOTAL MES POR REGIÓN'!S27,'TOTAL MES POR REGIÓN'!S79,'TOTAL MES POR REGIÓN'!S131)</f>
        <v>0</v>
      </c>
      <c r="T27" s="42">
        <v>0</v>
      </c>
      <c r="U27" s="26"/>
      <c r="V27" s="60" t="s">
        <v>54</v>
      </c>
      <c r="W27" s="39">
        <f>SUM('TOTAL MES POR REGIÓN'!$W27,'TOTAL MES POR REGIÓN'!$W79,'TOTAL MES POR REGIÓN'!$W131)</f>
        <v>8</v>
      </c>
      <c r="X27" s="39">
        <f>SUM('TOTAL MES POR REGIÓN'!$X27,'TOTAL MES POR REGIÓN'!$X79,'TOTAL MES POR REGIÓN'!$X131)</f>
        <v>8</v>
      </c>
      <c r="Y27" s="44">
        <f t="shared" si="18"/>
        <v>1</v>
      </c>
      <c r="Z27" s="39">
        <f>SUM('TOTAL MES POR REGIÓN'!$Z27,'TOTAL MES POR REGIÓN'!$Z79,'TOTAL MES POR REGIÓN'!$Z131)</f>
        <v>0</v>
      </c>
      <c r="AA27" s="42">
        <f t="shared" si="19"/>
        <v>0</v>
      </c>
    </row>
    <row r="28" spans="1:27" x14ac:dyDescent="0.25">
      <c r="A28" s="60" t="s">
        <v>55</v>
      </c>
      <c r="B28" s="39">
        <f>SUM('TOTAL MES POR REGIÓN'!$B28,'TOTAL MES POR REGIÓN'!$B80,'TOTAL MES POR REGIÓN'!$B132)</f>
        <v>156</v>
      </c>
      <c r="C28" s="39">
        <f>SUM('TOTAL MES POR REGIÓN'!$C28,'TOTAL MES POR REGIÓN'!$C80,'TOTAL MES POR REGIÓN'!$C132)</f>
        <v>156</v>
      </c>
      <c r="D28" s="40">
        <f t="shared" si="14"/>
        <v>1</v>
      </c>
      <c r="E28" s="41">
        <v>0</v>
      </c>
      <c r="F28" s="42">
        <v>0</v>
      </c>
      <c r="G28" s="25"/>
      <c r="H28" s="60" t="s">
        <v>55</v>
      </c>
      <c r="I28" s="122">
        <f>SUM('TOTAL MES POR REGIÓN'!$I28,'TOTAL MES POR REGIÓN'!$I80,'TOTAL MES POR REGIÓN'!$I132)</f>
        <v>4475</v>
      </c>
      <c r="J28" s="122">
        <f>SUM('TOTAL MES POR REGIÓN'!$J28,'TOTAL MES POR REGIÓN'!$J80,'TOTAL MES POR REGIÓN'!$J132)</f>
        <v>4377</v>
      </c>
      <c r="K28" s="40">
        <f t="shared" si="20"/>
        <v>0.97810055865921786</v>
      </c>
      <c r="L28" s="122">
        <f>SUM('TOTAL MES POR REGIÓN'!$L28,'TOTAL MES POR REGIÓN'!$L80,'TOTAL MES POR REGIÓN'!$L132)</f>
        <v>98</v>
      </c>
      <c r="M28" s="42">
        <f t="shared" si="15"/>
        <v>2.1899441340782123E-2</v>
      </c>
      <c r="N28" s="26"/>
      <c r="O28" s="60" t="s">
        <v>55</v>
      </c>
      <c r="P28" s="39">
        <f>SUM('TOTAL MES POR REGIÓN'!P28,'TOTAL MES POR REGIÓN'!P80,'TOTAL MES POR REGIÓN'!P132)</f>
        <v>593</v>
      </c>
      <c r="Q28" s="39">
        <f>SUM('TOTAL MES POR REGIÓN'!Q28,'TOTAL MES POR REGIÓN'!Q80,'TOTAL MES POR REGIÓN'!Q132)</f>
        <v>592</v>
      </c>
      <c r="R28" s="44">
        <f t="shared" si="16"/>
        <v>0.99831365935919059</v>
      </c>
      <c r="S28" s="39">
        <f>SUM('TOTAL MES POR REGIÓN'!S28,'TOTAL MES POR REGIÓN'!S80,'TOTAL MES POR REGIÓN'!S132)</f>
        <v>1</v>
      </c>
      <c r="T28" s="42">
        <f t="shared" si="17"/>
        <v>1.6863406408094434E-3</v>
      </c>
      <c r="U28" s="26"/>
      <c r="V28" s="60" t="s">
        <v>55</v>
      </c>
      <c r="W28" s="39">
        <f>SUM('TOTAL MES POR REGIÓN'!$W28,'TOTAL MES POR REGIÓN'!$W80,'TOTAL MES POR REGIÓN'!$W132)</f>
        <v>473</v>
      </c>
      <c r="X28" s="39">
        <f>SUM('TOTAL MES POR REGIÓN'!$X28,'TOTAL MES POR REGIÓN'!$X80,'TOTAL MES POR REGIÓN'!$X132)</f>
        <v>473</v>
      </c>
      <c r="Y28" s="44">
        <f t="shared" si="18"/>
        <v>1</v>
      </c>
      <c r="Z28" s="39">
        <f>SUM('TOTAL MES POR REGIÓN'!$Z28,'TOTAL MES POR REGIÓN'!$Z80,'TOTAL MES POR REGIÓN'!$Z132)</f>
        <v>0</v>
      </c>
      <c r="AA28" s="42">
        <f t="shared" si="19"/>
        <v>0</v>
      </c>
    </row>
    <row r="29" spans="1:27" x14ac:dyDescent="0.25">
      <c r="A29" s="60" t="s">
        <v>56</v>
      </c>
      <c r="B29" s="39">
        <f>SUM('TOTAL MES POR REGIÓN'!$B29,'TOTAL MES POR REGIÓN'!$B81,'TOTAL MES POR REGIÓN'!$B133)</f>
        <v>0</v>
      </c>
      <c r="C29" s="39">
        <f>SUM('TOTAL MES POR REGIÓN'!$C29,'TOTAL MES POR REGIÓN'!$C81,'TOTAL MES POR REGIÓN'!$C133)</f>
        <v>0</v>
      </c>
      <c r="D29" s="40">
        <v>0</v>
      </c>
      <c r="E29" s="41">
        <v>0</v>
      </c>
      <c r="F29" s="42">
        <v>0</v>
      </c>
      <c r="G29" s="25"/>
      <c r="H29" s="60" t="s">
        <v>56</v>
      </c>
      <c r="I29" s="122">
        <f>SUM('TOTAL MES POR REGIÓN'!$I29,'TOTAL MES POR REGIÓN'!$I81,'TOTAL MES POR REGIÓN'!$I133)</f>
        <v>111</v>
      </c>
      <c r="J29" s="122">
        <f>SUM('TOTAL MES POR REGIÓN'!$J29,'TOTAL MES POR REGIÓN'!$J81,'TOTAL MES POR REGIÓN'!$J133)</f>
        <v>109</v>
      </c>
      <c r="K29" s="40">
        <f t="shared" si="20"/>
        <v>0.98198198198198194</v>
      </c>
      <c r="L29" s="122">
        <f>SUM('TOTAL MES POR REGIÓN'!$L29,'TOTAL MES POR REGIÓN'!$L81,'TOTAL MES POR REGIÓN'!$L133)</f>
        <v>2</v>
      </c>
      <c r="M29" s="42">
        <f t="shared" si="15"/>
        <v>1.8018018018018018E-2</v>
      </c>
      <c r="N29" s="26"/>
      <c r="O29" s="60" t="s">
        <v>56</v>
      </c>
      <c r="P29" s="39">
        <f>SUM('TOTAL MES POR REGIÓN'!P29,'TOTAL MES POR REGIÓN'!P81,'TOTAL MES POR REGIÓN'!P133)</f>
        <v>7</v>
      </c>
      <c r="Q29" s="39">
        <f>SUM('TOTAL MES POR REGIÓN'!Q29,'TOTAL MES POR REGIÓN'!Q81,'TOTAL MES POR REGIÓN'!Q133)</f>
        <v>7</v>
      </c>
      <c r="R29" s="44">
        <f t="shared" si="16"/>
        <v>1</v>
      </c>
      <c r="S29" s="39">
        <f>SUM('TOTAL MES POR REGIÓN'!S29,'TOTAL MES POR REGIÓN'!S81,'TOTAL MES POR REGIÓN'!S133)</f>
        <v>0</v>
      </c>
      <c r="T29" s="42">
        <f t="shared" si="17"/>
        <v>0</v>
      </c>
      <c r="U29" s="26"/>
      <c r="V29" s="60" t="s">
        <v>56</v>
      </c>
      <c r="W29" s="39">
        <f>SUM('TOTAL MES POR REGIÓN'!$W29,'TOTAL MES POR REGIÓN'!$W81,'TOTAL MES POR REGIÓN'!$W133)</f>
        <v>0</v>
      </c>
      <c r="X29" s="39">
        <f>SUM('TOTAL MES POR REGIÓN'!$X29,'TOTAL MES POR REGIÓN'!$X81,'TOTAL MES POR REGIÓN'!$X133)</f>
        <v>0</v>
      </c>
      <c r="Y29" s="44">
        <f t="shared" ref="Y29" si="21">+IFERROR(X29/W29,0)</f>
        <v>0</v>
      </c>
      <c r="Z29" s="39">
        <f>SUM('TOTAL MES POR REGIÓN'!$Z29,'TOTAL MES POR REGIÓN'!$Z81,'TOTAL MES POR REGIÓN'!$Z133)</f>
        <v>0</v>
      </c>
      <c r="AA29" s="42">
        <f t="shared" ref="AA29" si="22">+IFERROR(Z29/Y29,0)</f>
        <v>0</v>
      </c>
    </row>
    <row r="30" spans="1:27" x14ac:dyDescent="0.25">
      <c r="A30" s="60" t="s">
        <v>57</v>
      </c>
      <c r="B30" s="39">
        <f>SUM('TOTAL MES POR REGIÓN'!$B30,'TOTAL MES POR REGIÓN'!$B82,'TOTAL MES POR REGIÓN'!$B134)</f>
        <v>2</v>
      </c>
      <c r="C30" s="39">
        <f>SUM('TOTAL MES POR REGIÓN'!$C30,'TOTAL MES POR REGIÓN'!$C82,'TOTAL MES POR REGIÓN'!$C134)</f>
        <v>2</v>
      </c>
      <c r="D30" s="40">
        <f t="shared" si="14"/>
        <v>1</v>
      </c>
      <c r="E30" s="41">
        <v>0</v>
      </c>
      <c r="F30" s="42">
        <v>0</v>
      </c>
      <c r="G30" s="25"/>
      <c r="H30" s="60" t="s">
        <v>57</v>
      </c>
      <c r="I30" s="122">
        <f>SUM('TOTAL MES POR REGIÓN'!$I30,'TOTAL MES POR REGIÓN'!$I82,'TOTAL MES POR REGIÓN'!$I134)</f>
        <v>567</v>
      </c>
      <c r="J30" s="122">
        <f>SUM('TOTAL MES POR REGIÓN'!$J30,'TOTAL MES POR REGIÓN'!$J82,'TOTAL MES POR REGIÓN'!$J134)</f>
        <v>564</v>
      </c>
      <c r="K30" s="40">
        <f t="shared" si="20"/>
        <v>0.99470899470899465</v>
      </c>
      <c r="L30" s="122">
        <f>SUM('TOTAL MES POR REGIÓN'!$L30,'TOTAL MES POR REGIÓN'!$L82,'TOTAL MES POR REGIÓN'!$L134)</f>
        <v>3</v>
      </c>
      <c r="M30" s="42">
        <f t="shared" si="15"/>
        <v>5.2910052910052907E-3</v>
      </c>
      <c r="N30" s="26"/>
      <c r="O30" s="60" t="s">
        <v>57</v>
      </c>
      <c r="P30" s="39">
        <f>SUM('TOTAL MES POR REGIÓN'!P30,'TOTAL MES POR REGIÓN'!P82,'TOTAL MES POR REGIÓN'!P134)</f>
        <v>18</v>
      </c>
      <c r="Q30" s="39">
        <f>SUM('TOTAL MES POR REGIÓN'!Q30,'TOTAL MES POR REGIÓN'!Q82,'TOTAL MES POR REGIÓN'!Q134)</f>
        <v>18</v>
      </c>
      <c r="R30" s="44">
        <f t="shared" si="16"/>
        <v>1</v>
      </c>
      <c r="S30" s="39">
        <f>SUM('TOTAL MES POR REGIÓN'!S30,'TOTAL MES POR REGIÓN'!S82,'TOTAL MES POR REGIÓN'!S134)</f>
        <v>0</v>
      </c>
      <c r="T30" s="42">
        <f t="shared" si="17"/>
        <v>0</v>
      </c>
      <c r="U30" s="26"/>
      <c r="V30" s="60" t="s">
        <v>57</v>
      </c>
      <c r="W30" s="39">
        <f>SUM('TOTAL MES POR REGIÓN'!$W30,'TOTAL MES POR REGIÓN'!$W82,'TOTAL MES POR REGIÓN'!$W134)</f>
        <v>9</v>
      </c>
      <c r="X30" s="39">
        <f>SUM('TOTAL MES POR REGIÓN'!$X30,'TOTAL MES POR REGIÓN'!$X82,'TOTAL MES POR REGIÓN'!$X134)</f>
        <v>9</v>
      </c>
      <c r="Y30" s="44">
        <f t="shared" si="18"/>
        <v>1</v>
      </c>
      <c r="Z30" s="39">
        <f>SUM('TOTAL MES POR REGIÓN'!$Z30,'TOTAL MES POR REGIÓN'!$Z82,'TOTAL MES POR REGIÓN'!$Z134)</f>
        <v>0</v>
      </c>
      <c r="AA30" s="42">
        <f t="shared" si="19"/>
        <v>0</v>
      </c>
    </row>
    <row r="31" spans="1:27" x14ac:dyDescent="0.25">
      <c r="A31" s="60" t="s">
        <v>58</v>
      </c>
      <c r="B31" s="39">
        <f>SUM('TOTAL MES POR REGIÓN'!$B31,'TOTAL MES POR REGIÓN'!$B83,'TOTAL MES POR REGIÓN'!$B135)</f>
        <v>7</v>
      </c>
      <c r="C31" s="39">
        <f>SUM('TOTAL MES POR REGIÓN'!$C31,'TOTAL MES POR REGIÓN'!$C83,'TOTAL MES POR REGIÓN'!$C135)</f>
        <v>7</v>
      </c>
      <c r="D31" s="40">
        <f t="shared" si="14"/>
        <v>1</v>
      </c>
      <c r="E31" s="41">
        <v>0</v>
      </c>
      <c r="F31" s="42">
        <v>0</v>
      </c>
      <c r="G31" s="25"/>
      <c r="H31" s="60" t="s">
        <v>58</v>
      </c>
      <c r="I31" s="122">
        <f>SUM('TOTAL MES POR REGIÓN'!$I31,'TOTAL MES POR REGIÓN'!$I83,'TOTAL MES POR REGIÓN'!$I135)</f>
        <v>1374</v>
      </c>
      <c r="J31" s="122">
        <f>SUM('TOTAL MES POR REGIÓN'!$J31,'TOTAL MES POR REGIÓN'!$J83,'TOTAL MES POR REGIÓN'!$J135)</f>
        <v>1322</v>
      </c>
      <c r="K31" s="40">
        <f t="shared" si="20"/>
        <v>0.96215429403202324</v>
      </c>
      <c r="L31" s="122">
        <f>SUM('TOTAL MES POR REGIÓN'!$L31,'TOTAL MES POR REGIÓN'!$L83,'TOTAL MES POR REGIÓN'!$L135)</f>
        <v>52</v>
      </c>
      <c r="M31" s="42">
        <f t="shared" si="15"/>
        <v>3.7845705967976713E-2</v>
      </c>
      <c r="N31" s="26"/>
      <c r="O31" s="60" t="s">
        <v>58</v>
      </c>
      <c r="P31" s="39">
        <f>SUM('TOTAL MES POR REGIÓN'!P31,'TOTAL MES POR REGIÓN'!P83,'TOTAL MES POR REGIÓN'!P135)</f>
        <v>121</v>
      </c>
      <c r="Q31" s="39">
        <f>SUM('TOTAL MES POR REGIÓN'!Q31,'TOTAL MES POR REGIÓN'!Q83,'TOTAL MES POR REGIÓN'!Q135)</f>
        <v>121</v>
      </c>
      <c r="R31" s="44">
        <f t="shared" si="16"/>
        <v>1</v>
      </c>
      <c r="S31" s="39">
        <f>SUM('TOTAL MES POR REGIÓN'!S31,'TOTAL MES POR REGIÓN'!S83,'TOTAL MES POR REGIÓN'!S135)</f>
        <v>0</v>
      </c>
      <c r="T31" s="42">
        <f t="shared" si="17"/>
        <v>0</v>
      </c>
      <c r="U31" s="26"/>
      <c r="V31" s="60" t="s">
        <v>58</v>
      </c>
      <c r="W31" s="39">
        <f>SUM('TOTAL MES POR REGIÓN'!$W31,'TOTAL MES POR REGIÓN'!$W83,'TOTAL MES POR REGIÓN'!$W135)</f>
        <v>53</v>
      </c>
      <c r="X31" s="39">
        <f>SUM('TOTAL MES POR REGIÓN'!$X31,'TOTAL MES POR REGIÓN'!$X83,'TOTAL MES POR REGIÓN'!$X135)</f>
        <v>53</v>
      </c>
      <c r="Y31" s="44">
        <f t="shared" si="18"/>
        <v>1</v>
      </c>
      <c r="Z31" s="39">
        <f>SUM('TOTAL MES POR REGIÓN'!$Z31,'TOTAL MES POR REGIÓN'!$Z83,'TOTAL MES POR REGIÓN'!$Z135)</f>
        <v>0</v>
      </c>
      <c r="AA31" s="42">
        <f t="shared" si="19"/>
        <v>0</v>
      </c>
    </row>
    <row r="32" spans="1:27" x14ac:dyDescent="0.25">
      <c r="A32" s="60" t="s">
        <v>59</v>
      </c>
      <c r="B32" s="39">
        <f>SUM('TOTAL MES POR REGIÓN'!$B32,'TOTAL MES POR REGIÓN'!$B84,'TOTAL MES POR REGIÓN'!$B136)</f>
        <v>0</v>
      </c>
      <c r="C32" s="39">
        <f>SUM('TOTAL MES POR REGIÓN'!$C32,'TOTAL MES POR REGIÓN'!$C84,'TOTAL MES POR REGIÓN'!$C136)</f>
        <v>0</v>
      </c>
      <c r="D32" s="40">
        <v>0</v>
      </c>
      <c r="E32" s="41">
        <v>0</v>
      </c>
      <c r="F32" s="42">
        <v>0</v>
      </c>
      <c r="G32" s="25"/>
      <c r="H32" s="60" t="s">
        <v>59</v>
      </c>
      <c r="I32" s="122">
        <f>SUM('TOTAL MES POR REGIÓN'!$I32,'TOTAL MES POR REGIÓN'!$I84,'TOTAL MES POR REGIÓN'!$I136)</f>
        <v>788</v>
      </c>
      <c r="J32" s="122">
        <f>SUM('TOTAL MES POR REGIÓN'!$J32,'TOTAL MES POR REGIÓN'!$J84,'TOTAL MES POR REGIÓN'!$J136)</f>
        <v>773</v>
      </c>
      <c r="K32" s="40">
        <f t="shared" si="20"/>
        <v>0.98096446700507611</v>
      </c>
      <c r="L32" s="122">
        <f>SUM('TOTAL MES POR REGIÓN'!$L32,'TOTAL MES POR REGIÓN'!$L84,'TOTAL MES POR REGIÓN'!$L136)</f>
        <v>15</v>
      </c>
      <c r="M32" s="42">
        <f t="shared" si="15"/>
        <v>1.9035532994923859E-2</v>
      </c>
      <c r="N32" s="26"/>
      <c r="O32" s="60" t="s">
        <v>59</v>
      </c>
      <c r="P32" s="39">
        <f>SUM('TOTAL MES POR REGIÓN'!P32,'TOTAL MES POR REGIÓN'!P84,'TOTAL MES POR REGIÓN'!P136)</f>
        <v>39</v>
      </c>
      <c r="Q32" s="39">
        <f>SUM('TOTAL MES POR REGIÓN'!Q32,'TOTAL MES POR REGIÓN'!Q84,'TOTAL MES POR REGIÓN'!Q136)</f>
        <v>39</v>
      </c>
      <c r="R32" s="44">
        <f t="shared" si="16"/>
        <v>1</v>
      </c>
      <c r="S32" s="39">
        <f>SUM('TOTAL MES POR REGIÓN'!S32,'TOTAL MES POR REGIÓN'!S84,'TOTAL MES POR REGIÓN'!S136)</f>
        <v>0</v>
      </c>
      <c r="T32" s="42">
        <f t="shared" si="17"/>
        <v>0</v>
      </c>
      <c r="U32" s="26"/>
      <c r="V32" s="60" t="s">
        <v>59</v>
      </c>
      <c r="W32" s="39">
        <f>SUM('TOTAL MES POR REGIÓN'!$W32,'TOTAL MES POR REGIÓN'!$W84,'TOTAL MES POR REGIÓN'!$W136)</f>
        <v>3</v>
      </c>
      <c r="X32" s="39">
        <f>SUM('TOTAL MES POR REGIÓN'!$X32,'TOTAL MES POR REGIÓN'!$X84,'TOTAL MES POR REGIÓN'!$X136)</f>
        <v>3</v>
      </c>
      <c r="Y32" s="44">
        <f t="shared" si="18"/>
        <v>1</v>
      </c>
      <c r="Z32" s="39">
        <f>SUM('TOTAL MES POR REGIÓN'!$Z32,'TOTAL MES POR REGIÓN'!$Z84,'TOTAL MES POR REGIÓN'!$Z136)</f>
        <v>0</v>
      </c>
      <c r="AA32" s="42">
        <f t="shared" si="19"/>
        <v>0</v>
      </c>
    </row>
    <row r="33" spans="1:27" x14ac:dyDescent="0.25">
      <c r="A33" s="60" t="s">
        <v>60</v>
      </c>
      <c r="B33" s="39">
        <f>SUM('TOTAL MES POR REGIÓN'!$B33,'TOTAL MES POR REGIÓN'!$B85,'TOTAL MES POR REGIÓN'!$B137)</f>
        <v>0</v>
      </c>
      <c r="C33" s="39">
        <f>SUM('TOTAL MES POR REGIÓN'!$C33,'TOTAL MES POR REGIÓN'!$C85,'TOTAL MES POR REGIÓN'!$C137)</f>
        <v>0</v>
      </c>
      <c r="D33" s="40">
        <v>0</v>
      </c>
      <c r="E33" s="41">
        <v>0</v>
      </c>
      <c r="F33" s="42">
        <v>0</v>
      </c>
      <c r="G33" s="25"/>
      <c r="H33" s="60" t="s">
        <v>60</v>
      </c>
      <c r="I33" s="122">
        <f>SUM('TOTAL MES POR REGIÓN'!$I33,'TOTAL MES POR REGIÓN'!$I85,'TOTAL MES POR REGIÓN'!$I137)</f>
        <v>173</v>
      </c>
      <c r="J33" s="122">
        <f>SUM('TOTAL MES POR REGIÓN'!$J33,'TOTAL MES POR REGIÓN'!$J85,'TOTAL MES POR REGIÓN'!$J137)</f>
        <v>170</v>
      </c>
      <c r="K33" s="40">
        <f t="shared" si="20"/>
        <v>0.98265895953757221</v>
      </c>
      <c r="L33" s="122">
        <f>SUM('TOTAL MES POR REGIÓN'!$L33,'TOTAL MES POR REGIÓN'!$L85,'TOTAL MES POR REGIÓN'!$L137)</f>
        <v>3</v>
      </c>
      <c r="M33" s="42">
        <f t="shared" si="15"/>
        <v>1.7341040462427744E-2</v>
      </c>
      <c r="N33" s="26"/>
      <c r="O33" s="60" t="s">
        <v>60</v>
      </c>
      <c r="P33" s="39">
        <f>SUM('TOTAL MES POR REGIÓN'!P33,'TOTAL MES POR REGIÓN'!P85,'TOTAL MES POR REGIÓN'!P137)</f>
        <v>20</v>
      </c>
      <c r="Q33" s="39">
        <f>SUM('TOTAL MES POR REGIÓN'!Q33,'TOTAL MES POR REGIÓN'!Q85,'TOTAL MES POR REGIÓN'!Q137)</f>
        <v>20</v>
      </c>
      <c r="R33" s="44">
        <f t="shared" si="16"/>
        <v>1</v>
      </c>
      <c r="S33" s="39">
        <f>SUM('TOTAL MES POR REGIÓN'!S33,'TOTAL MES POR REGIÓN'!S85,'TOTAL MES POR REGIÓN'!S137)</f>
        <v>0</v>
      </c>
      <c r="T33" s="42">
        <f t="shared" si="17"/>
        <v>0</v>
      </c>
      <c r="U33" s="26"/>
      <c r="V33" s="60" t="s">
        <v>60</v>
      </c>
      <c r="W33" s="39">
        <f>SUM('TOTAL MES POR REGIÓN'!$W33,'TOTAL MES POR REGIÓN'!$W85,'TOTAL MES POR REGIÓN'!$W137)</f>
        <v>2</v>
      </c>
      <c r="X33" s="39">
        <f>SUM('TOTAL MES POR REGIÓN'!$X33,'TOTAL MES POR REGIÓN'!$X85,'TOTAL MES POR REGIÓN'!$X137)</f>
        <v>2</v>
      </c>
      <c r="Y33" s="44">
        <v>0</v>
      </c>
      <c r="Z33" s="39">
        <f>SUM('TOTAL MES POR REGIÓN'!$Z33,'TOTAL MES POR REGIÓN'!$Z85,'TOTAL MES POR REGIÓN'!$Z137)</f>
        <v>0</v>
      </c>
      <c r="AA33" s="42">
        <v>0</v>
      </c>
    </row>
    <row r="34" spans="1:27" ht="15.75" thickBot="1" x14ac:dyDescent="0.3">
      <c r="A34" s="61" t="s">
        <v>61</v>
      </c>
      <c r="B34" s="169">
        <f>SUM('TOTAL MES POR REGIÓN'!$B34,'TOTAL MES POR REGIÓN'!$B86,'TOTAL MES POR REGIÓN'!$B138)</f>
        <v>0</v>
      </c>
      <c r="C34" s="169">
        <f>SUM('TOTAL MES POR REGIÓN'!$C34,'TOTAL MES POR REGIÓN'!$C86,'TOTAL MES POR REGIÓN'!$C138)</f>
        <v>0</v>
      </c>
      <c r="D34" s="199">
        <v>0</v>
      </c>
      <c r="E34" s="200">
        <v>0</v>
      </c>
      <c r="F34" s="174">
        <v>0</v>
      </c>
      <c r="G34" s="25"/>
      <c r="H34" s="61" t="s">
        <v>61</v>
      </c>
      <c r="I34" s="211">
        <f>SUM('TOTAL MES POR REGIÓN'!$I34,'TOTAL MES POR REGIÓN'!$I86,'TOTAL MES POR REGIÓN'!$I138)</f>
        <v>76</v>
      </c>
      <c r="J34" s="211">
        <f>SUM('TOTAL MES POR REGIÓN'!$J34,'TOTAL MES POR REGIÓN'!$J86,'TOTAL MES POR REGIÓN'!$J138)</f>
        <v>76</v>
      </c>
      <c r="K34" s="199">
        <f t="shared" si="20"/>
        <v>1</v>
      </c>
      <c r="L34" s="211">
        <f>SUM('TOTAL MES POR REGIÓN'!$L34,'TOTAL MES POR REGIÓN'!$L86,'TOTAL MES POR REGIÓN'!$L138)</f>
        <v>0</v>
      </c>
      <c r="M34" s="174">
        <f t="shared" si="15"/>
        <v>0</v>
      </c>
      <c r="N34" s="26"/>
      <c r="O34" s="61" t="s">
        <v>61</v>
      </c>
      <c r="P34" s="169">
        <f>SUM('TOTAL MES POR REGIÓN'!P34,'TOTAL MES POR REGIÓN'!P86,'TOTAL MES POR REGIÓN'!P138)</f>
        <v>3</v>
      </c>
      <c r="Q34" s="169">
        <f>SUM('TOTAL MES POR REGIÓN'!Q34,'TOTAL MES POR REGIÓN'!Q86,'TOTAL MES POR REGIÓN'!Q138)</f>
        <v>3</v>
      </c>
      <c r="R34" s="192">
        <f t="shared" si="16"/>
        <v>1</v>
      </c>
      <c r="S34" s="169">
        <f>SUM('TOTAL MES POR REGIÓN'!S34,'TOTAL MES POR REGIÓN'!S86,'TOTAL MES POR REGIÓN'!S138)</f>
        <v>0</v>
      </c>
      <c r="T34" s="174">
        <f t="shared" si="17"/>
        <v>0</v>
      </c>
      <c r="U34" s="26"/>
      <c r="V34" s="61" t="s">
        <v>61</v>
      </c>
      <c r="W34" s="169">
        <f>SUM('TOTAL MES POR REGIÓN'!$W34,'TOTAL MES POR REGIÓN'!$W86,'TOTAL MES POR REGIÓN'!$W138)</f>
        <v>6</v>
      </c>
      <c r="X34" s="39">
        <f>SUM('TOTAL MES POR REGIÓN'!$X34,'TOTAL MES POR REGIÓN'!$X86,'TOTAL MES POR REGIÓN'!$X138)</f>
        <v>6</v>
      </c>
      <c r="Y34" s="192">
        <f t="shared" si="18"/>
        <v>1</v>
      </c>
      <c r="Z34" s="39">
        <f>SUM('TOTAL MES POR REGIÓN'!$Z34,'TOTAL MES POR REGIÓN'!$Z86,'TOTAL MES POR REGIÓN'!$Z138)</f>
        <v>0</v>
      </c>
      <c r="AA34" s="174">
        <f t="shared" si="19"/>
        <v>0</v>
      </c>
    </row>
    <row r="35" spans="1:27" ht="15.75" thickBot="1" x14ac:dyDescent="0.3">
      <c r="A35" s="62" t="s">
        <v>15</v>
      </c>
      <c r="B35" s="149">
        <f>SUM(B25:B34)</f>
        <v>174</v>
      </c>
      <c r="C35" s="149">
        <f>SUM(C25:C34)</f>
        <v>174</v>
      </c>
      <c r="D35" s="172">
        <f t="shared" si="14"/>
        <v>1</v>
      </c>
      <c r="E35" s="201">
        <v>0</v>
      </c>
      <c r="F35" s="205">
        <v>0</v>
      </c>
      <c r="G35" s="25"/>
      <c r="H35" s="62" t="s">
        <v>15</v>
      </c>
      <c r="I35" s="149">
        <f>SUM(I25:I34)</f>
        <v>8952</v>
      </c>
      <c r="J35" s="151">
        <f>SUM(J25:J34)</f>
        <v>8747</v>
      </c>
      <c r="K35" s="175">
        <f t="shared" si="20"/>
        <v>0.97710008936550496</v>
      </c>
      <c r="L35" s="151">
        <f>SUM(L25:L34)</f>
        <v>205</v>
      </c>
      <c r="M35" s="175">
        <f t="shared" si="15"/>
        <v>2.2899910634495084E-2</v>
      </c>
      <c r="N35" s="26"/>
      <c r="O35" s="62" t="s">
        <v>15</v>
      </c>
      <c r="P35" s="149">
        <f>SUM(P25:P34)</f>
        <v>929</v>
      </c>
      <c r="Q35" s="149">
        <f>SUM(Q25:Q34)</f>
        <v>928</v>
      </c>
      <c r="R35" s="175">
        <f t="shared" si="16"/>
        <v>0.99892357373519913</v>
      </c>
      <c r="S35" s="212">
        <f>SUM('TOTAL MES POR REGIÓN'!S35,'TOTAL MES POR REGIÓN'!S87,'TOTAL MES POR REGIÓN'!S139)</f>
        <v>1</v>
      </c>
      <c r="T35" s="175">
        <f t="shared" si="17"/>
        <v>1.076426264800861E-3</v>
      </c>
      <c r="U35" s="26"/>
      <c r="V35" s="62" t="s">
        <v>15</v>
      </c>
      <c r="W35" s="149">
        <f>SUM(W25:W34)</f>
        <v>626</v>
      </c>
      <c r="X35" s="149">
        <f>+W35</f>
        <v>626</v>
      </c>
      <c r="Y35" s="175">
        <f t="shared" si="18"/>
        <v>1</v>
      </c>
      <c r="Z35" s="175">
        <v>0</v>
      </c>
      <c r="AA35" s="175">
        <f t="shared" si="19"/>
        <v>0</v>
      </c>
    </row>
    <row r="36" spans="1:27" s="119" customFormat="1" ht="15.75" thickBot="1" x14ac:dyDescent="0.3">
      <c r="A36" s="48"/>
      <c r="B36" s="48"/>
      <c r="C36" s="48"/>
      <c r="D36" s="48"/>
      <c r="E36" s="48"/>
      <c r="F36" s="48"/>
      <c r="G36" s="16"/>
      <c r="H36" s="48"/>
      <c r="I36" s="48"/>
      <c r="J36" s="48"/>
      <c r="K36" s="48"/>
      <c r="L36" s="48"/>
      <c r="M36" s="48"/>
      <c r="N36" s="26"/>
      <c r="O36" s="48"/>
      <c r="P36" s="48"/>
      <c r="Q36" s="48"/>
      <c r="R36" s="48"/>
      <c r="S36" s="48"/>
      <c r="T36" s="48"/>
      <c r="U36" s="26"/>
      <c r="V36" s="48"/>
      <c r="W36" s="48"/>
      <c r="X36" s="48"/>
      <c r="Y36" s="48"/>
      <c r="Z36" s="48"/>
      <c r="AA36" s="48"/>
    </row>
    <row r="37" spans="1:27" x14ac:dyDescent="0.25">
      <c r="A37" s="252" t="s">
        <v>62</v>
      </c>
      <c r="B37" s="252" t="s">
        <v>32</v>
      </c>
      <c r="C37" s="252" t="s">
        <v>33</v>
      </c>
      <c r="D37" s="250" t="s">
        <v>34</v>
      </c>
      <c r="E37" s="252" t="s">
        <v>35</v>
      </c>
      <c r="F37" s="250" t="s">
        <v>36</v>
      </c>
      <c r="G37" s="25"/>
      <c r="H37" s="252" t="s">
        <v>62</v>
      </c>
      <c r="I37" s="252" t="s">
        <v>32</v>
      </c>
      <c r="J37" s="252" t="s">
        <v>33</v>
      </c>
      <c r="K37" s="250" t="s">
        <v>34</v>
      </c>
      <c r="L37" s="252" t="s">
        <v>35</v>
      </c>
      <c r="M37" s="250" t="s">
        <v>36</v>
      </c>
      <c r="N37" s="26"/>
      <c r="O37" s="252" t="s">
        <v>62</v>
      </c>
      <c r="P37" s="252" t="s">
        <v>32</v>
      </c>
      <c r="Q37" s="252" t="s">
        <v>33</v>
      </c>
      <c r="R37" s="250" t="s">
        <v>34</v>
      </c>
      <c r="S37" s="252" t="s">
        <v>35</v>
      </c>
      <c r="T37" s="250" t="s">
        <v>36</v>
      </c>
      <c r="U37" s="26"/>
      <c r="V37" s="252" t="s">
        <v>62</v>
      </c>
      <c r="W37" s="252" t="s">
        <v>32</v>
      </c>
      <c r="X37" s="252" t="s">
        <v>33</v>
      </c>
      <c r="Y37" s="250" t="s">
        <v>34</v>
      </c>
      <c r="Z37" s="252" t="s">
        <v>35</v>
      </c>
      <c r="AA37" s="250" t="s">
        <v>36</v>
      </c>
    </row>
    <row r="38" spans="1:27" ht="15.75" thickBot="1" x14ac:dyDescent="0.3">
      <c r="A38" s="253"/>
      <c r="B38" s="253"/>
      <c r="C38" s="253"/>
      <c r="D38" s="251"/>
      <c r="E38" s="253"/>
      <c r="F38" s="251"/>
      <c r="G38" s="25"/>
      <c r="H38" s="253"/>
      <c r="I38" s="253"/>
      <c r="J38" s="253"/>
      <c r="K38" s="251"/>
      <c r="L38" s="253"/>
      <c r="M38" s="251"/>
      <c r="N38" s="26"/>
      <c r="O38" s="253"/>
      <c r="P38" s="253"/>
      <c r="Q38" s="253"/>
      <c r="R38" s="251"/>
      <c r="S38" s="253"/>
      <c r="T38" s="251"/>
      <c r="U38" s="26"/>
      <c r="V38" s="253"/>
      <c r="W38" s="253"/>
      <c r="X38" s="253"/>
      <c r="Y38" s="251"/>
      <c r="Z38" s="253"/>
      <c r="AA38" s="251"/>
    </row>
    <row r="39" spans="1:27" x14ac:dyDescent="0.25">
      <c r="A39" s="92" t="s">
        <v>63</v>
      </c>
      <c r="B39" s="93">
        <f>SUM('TOTAL MES POR REGIÓN'!$B39,'TOTAL MES POR REGIÓN'!$B91,'TOTAL MES POR REGIÓN'!$B143)</f>
        <v>2497</v>
      </c>
      <c r="C39" s="93">
        <f>SUM('TOTAL MES POR REGIÓN'!$C39,'TOTAL MES POR REGIÓN'!$C91,'TOTAL MES POR REGIÓN'!$C143)</f>
        <v>2497</v>
      </c>
      <c r="D39" s="50">
        <f>+C39/B39</f>
        <v>1</v>
      </c>
      <c r="E39" s="94">
        <v>0</v>
      </c>
      <c r="F39" s="99">
        <v>0</v>
      </c>
      <c r="G39" s="25"/>
      <c r="H39" s="92" t="s">
        <v>63</v>
      </c>
      <c r="I39" s="93">
        <f>SUM('TOTAL MES POR REGIÓN'!I39,'TOTAL MES POR REGIÓN'!I91,'TOTAL MES POR REGIÓN'!I143)</f>
        <v>59495</v>
      </c>
      <c r="J39" s="93">
        <f>SUM('TOTAL MES POR REGIÓN'!J39,'TOTAL MES POR REGIÓN'!J91,'TOTAL MES POR REGIÓN'!J143)</f>
        <v>58403</v>
      </c>
      <c r="K39" s="50">
        <f>+J39/I39</f>
        <v>0.98164551642995213</v>
      </c>
      <c r="L39" s="97">
        <v>0</v>
      </c>
      <c r="M39" s="99">
        <f>+L39/I39</f>
        <v>0</v>
      </c>
      <c r="N39" s="26"/>
      <c r="O39" s="92" t="s">
        <v>63</v>
      </c>
      <c r="P39" s="93">
        <f>SUM('TOTAL MES POR REGIÓN'!P39,'TOTAL MES POR REGIÓN'!P91,'TOTAL MES POR REGIÓN'!P143)</f>
        <v>7435</v>
      </c>
      <c r="Q39" s="93">
        <f>SUM('TOTAL MES POR REGIÓN'!Q39,'TOTAL MES POR REGIÓN'!Q91,'TOTAL MES POR REGIÓN'!Q143)</f>
        <v>7416</v>
      </c>
      <c r="R39" s="50">
        <f>+Q39/P39</f>
        <v>0.99744451916610621</v>
      </c>
      <c r="S39" s="93">
        <f>SUM('TOTAL MES POR REGIÓN'!S39,'TOTAL MES POR REGIÓN'!S91,'TOTAL MES POR REGIÓN'!S143)</f>
        <v>19</v>
      </c>
      <c r="T39" s="99">
        <f>+S39/P39</f>
        <v>2.5554808338937459E-3</v>
      </c>
      <c r="U39" s="26"/>
      <c r="V39" s="92" t="s">
        <v>63</v>
      </c>
      <c r="W39" s="93">
        <f>SUM('TOTAL MES POR REGIÓN'!$W39,'TOTAL MES POR REGIÓN'!$W91,'TOTAL MES POR REGIÓN'!$W143)</f>
        <v>6490</v>
      </c>
      <c r="X39" s="93">
        <f>SUM('TOTAL MES POR REGIÓN'!$X39,'TOTAL MES POR REGIÓN'!$X91,'TOTAL MES POR REGIÓN'!$X143)</f>
        <v>6490</v>
      </c>
      <c r="Y39" s="50">
        <f>+X39/W39</f>
        <v>1</v>
      </c>
      <c r="Z39" s="93">
        <f>SUM('TOTAL MES POR REGIÓN'!$Z39,'TOTAL MES POR REGIÓN'!$Z91,'TOTAL MES POR REGIÓN'!$Z143)</f>
        <v>0</v>
      </c>
      <c r="AA39" s="99">
        <f>+Z39/W39</f>
        <v>0</v>
      </c>
    </row>
    <row r="40" spans="1:27" x14ac:dyDescent="0.25">
      <c r="A40" s="63" t="s">
        <v>64</v>
      </c>
      <c r="B40" s="93">
        <f>SUM('TOTAL MES POR REGIÓN'!$B40,'TOTAL MES POR REGIÓN'!$B92,'TOTAL MES POR REGIÓN'!$B144)</f>
        <v>0</v>
      </c>
      <c r="C40" s="93">
        <f>SUM('TOTAL MES POR REGIÓN'!$C40,'TOTAL MES POR REGIÓN'!$C92,'TOTAL MES POR REGIÓN'!$C144)</f>
        <v>0</v>
      </c>
      <c r="D40" s="50">
        <v>0</v>
      </c>
      <c r="E40" s="51">
        <v>0</v>
      </c>
      <c r="F40" s="52">
        <v>0</v>
      </c>
      <c r="G40" s="25"/>
      <c r="H40" s="63" t="s">
        <v>64</v>
      </c>
      <c r="I40" s="93">
        <f>SUM('TOTAL MES POR REGIÓN'!I40,'TOTAL MES POR REGIÓN'!I92,'TOTAL MES POR REGIÓN'!I144)</f>
        <v>0</v>
      </c>
      <c r="J40" s="93">
        <f>SUM('TOTAL MES POR REGIÓN'!J40,'TOTAL MES POR REGIÓN'!J92,'TOTAL MES POR REGIÓN'!J144)</f>
        <v>0</v>
      </c>
      <c r="K40" s="50"/>
      <c r="L40" s="53">
        <v>0</v>
      </c>
      <c r="M40" s="52"/>
      <c r="N40" s="26"/>
      <c r="O40" s="63" t="s">
        <v>64</v>
      </c>
      <c r="P40" s="93">
        <f>SUM('TOTAL MES POR REGIÓN'!P40,'TOTAL MES POR REGIÓN'!P92,'TOTAL MES POR REGIÓN'!P144)</f>
        <v>0</v>
      </c>
      <c r="Q40" s="93">
        <f>SUM('TOTAL MES POR REGIÓN'!Q40,'TOTAL MES POR REGIÓN'!Q92,'TOTAL MES POR REGIÓN'!Q144)</f>
        <v>0</v>
      </c>
      <c r="R40" s="50">
        <v>0</v>
      </c>
      <c r="S40" s="93">
        <f>SUM('TOTAL MES POR REGIÓN'!S40,'TOTAL MES POR REGIÓN'!S92,'TOTAL MES POR REGIÓN'!S144)</f>
        <v>0</v>
      </c>
      <c r="T40" s="52">
        <v>0</v>
      </c>
      <c r="U40" s="26"/>
      <c r="V40" s="63" t="s">
        <v>64</v>
      </c>
      <c r="W40" s="93">
        <f>SUM('TOTAL MES POR REGIÓN'!$W40,'TOTAL MES POR REGIÓN'!$W92,'TOTAL MES POR REGIÓN'!$W144)</f>
        <v>0</v>
      </c>
      <c r="X40" s="93">
        <f>SUM('TOTAL MES POR REGIÓN'!$X40,'TOTAL MES POR REGIÓN'!$X92,'TOTAL MES POR REGIÓN'!$X144)</f>
        <v>0</v>
      </c>
      <c r="Y40" s="50">
        <v>0</v>
      </c>
      <c r="Z40" s="93">
        <f>SUM('TOTAL MES POR REGIÓN'!$Z40,'TOTAL MES POR REGIÓN'!$Z92,'TOTAL MES POR REGIÓN'!$Z144)</f>
        <v>0</v>
      </c>
      <c r="AA40" s="52">
        <v>0</v>
      </c>
    </row>
    <row r="41" spans="1:27" x14ac:dyDescent="0.25">
      <c r="A41" s="63" t="s">
        <v>65</v>
      </c>
      <c r="B41" s="93">
        <f>SUM('TOTAL MES POR REGIÓN'!$B41,'TOTAL MES POR REGIÓN'!$B93,'TOTAL MES POR REGIÓN'!$B145)</f>
        <v>0</v>
      </c>
      <c r="C41" s="93">
        <f>SUM('TOTAL MES POR REGIÓN'!$C41,'TOTAL MES POR REGIÓN'!$C93,'TOTAL MES POR REGIÓN'!$C145)</f>
        <v>0</v>
      </c>
      <c r="D41" s="50">
        <v>1</v>
      </c>
      <c r="E41" s="51">
        <v>0</v>
      </c>
      <c r="F41" s="52">
        <v>0</v>
      </c>
      <c r="G41" s="25"/>
      <c r="H41" s="63" t="s">
        <v>65</v>
      </c>
      <c r="I41" s="93">
        <f>SUM('TOTAL MES POR REGIÓN'!I41,'TOTAL MES POR REGIÓN'!I93,'TOTAL MES POR REGIÓN'!I145)</f>
        <v>195</v>
      </c>
      <c r="J41" s="93">
        <f>SUM('TOTAL MES POR REGIÓN'!J41,'TOTAL MES POR REGIÓN'!J93,'TOTAL MES POR REGIÓN'!J145)</f>
        <v>190</v>
      </c>
      <c r="K41" s="50">
        <f t="shared" ref="K41:K49" si="23">+J41/I41</f>
        <v>0.97435897435897434</v>
      </c>
      <c r="L41" s="53">
        <v>0</v>
      </c>
      <c r="M41" s="52">
        <f t="shared" ref="M41:M49" si="24">+L41/I41</f>
        <v>0</v>
      </c>
      <c r="N41" s="26"/>
      <c r="O41" s="63" t="s">
        <v>65</v>
      </c>
      <c r="P41" s="93">
        <f>SUM('TOTAL MES POR REGIÓN'!P41,'TOTAL MES POR REGIÓN'!P93,'TOTAL MES POR REGIÓN'!P145)</f>
        <v>13</v>
      </c>
      <c r="Q41" s="93">
        <f>SUM('TOTAL MES POR REGIÓN'!Q41,'TOTAL MES POR REGIÓN'!Q93,'TOTAL MES POR REGIÓN'!Q145)</f>
        <v>13</v>
      </c>
      <c r="R41" s="50">
        <f t="shared" ref="R41:R47" si="25">+Q41/P41</f>
        <v>1</v>
      </c>
      <c r="S41" s="93">
        <f>SUM('TOTAL MES POR REGIÓN'!S41,'TOTAL MES POR REGIÓN'!S93,'TOTAL MES POR REGIÓN'!S145)</f>
        <v>0</v>
      </c>
      <c r="T41" s="52">
        <f t="shared" ref="T41:T47" si="26">+S41/P41</f>
        <v>0</v>
      </c>
      <c r="U41" s="26"/>
      <c r="V41" s="63" t="s">
        <v>65</v>
      </c>
      <c r="W41" s="93">
        <f>SUM('TOTAL MES POR REGIÓN'!$W41,'TOTAL MES POR REGIÓN'!$W93,'TOTAL MES POR REGIÓN'!$W145)</f>
        <v>22</v>
      </c>
      <c r="X41" s="93">
        <f>SUM('TOTAL MES POR REGIÓN'!$X41,'TOTAL MES POR REGIÓN'!$X93,'TOTAL MES POR REGIÓN'!$X145)</f>
        <v>22</v>
      </c>
      <c r="Y41" s="50">
        <f t="shared" ref="Y41:Y45" si="27">+X41/W41</f>
        <v>1</v>
      </c>
      <c r="Z41" s="93">
        <f>SUM('TOTAL MES POR REGIÓN'!$Z41,'TOTAL MES POR REGIÓN'!$Z93,'TOTAL MES POR REGIÓN'!$Z145)</f>
        <v>0</v>
      </c>
      <c r="AA41" s="52">
        <f t="shared" ref="AA41:AA47" si="28">+Z41/W41</f>
        <v>0</v>
      </c>
    </row>
    <row r="42" spans="1:27" x14ac:dyDescent="0.25">
      <c r="A42" s="63" t="s">
        <v>66</v>
      </c>
      <c r="B42" s="93">
        <f>SUM('TOTAL MES POR REGIÓN'!$B42,'TOTAL MES POR REGIÓN'!$B94,'TOTAL MES POR REGIÓN'!$B146)</f>
        <v>7</v>
      </c>
      <c r="C42" s="93">
        <f>SUM('TOTAL MES POR REGIÓN'!$C42,'TOTAL MES POR REGIÓN'!$C94,'TOTAL MES POR REGIÓN'!$C146)</f>
        <v>7</v>
      </c>
      <c r="D42" s="50">
        <f>+C42/B42</f>
        <v>1</v>
      </c>
      <c r="E42" s="51">
        <v>0</v>
      </c>
      <c r="F42" s="52">
        <v>0</v>
      </c>
      <c r="G42" s="25"/>
      <c r="H42" s="63" t="s">
        <v>66</v>
      </c>
      <c r="I42" s="93">
        <f>SUM('TOTAL MES POR REGIÓN'!I42,'TOTAL MES POR REGIÓN'!I94,'TOTAL MES POR REGIÓN'!I146)</f>
        <v>507</v>
      </c>
      <c r="J42" s="93">
        <f>SUM('TOTAL MES POR REGIÓN'!J42,'TOTAL MES POR REGIÓN'!J94,'TOTAL MES POR REGIÓN'!J146)</f>
        <v>497</v>
      </c>
      <c r="K42" s="50">
        <f t="shared" si="23"/>
        <v>0.98027613412228798</v>
      </c>
      <c r="L42" s="53">
        <v>0</v>
      </c>
      <c r="M42" s="52">
        <f t="shared" si="24"/>
        <v>0</v>
      </c>
      <c r="N42" s="26"/>
      <c r="O42" s="63" t="s">
        <v>66</v>
      </c>
      <c r="P42" s="93">
        <f>SUM('TOTAL MES POR REGIÓN'!P42,'TOTAL MES POR REGIÓN'!P94,'TOTAL MES POR REGIÓN'!P146)</f>
        <v>26</v>
      </c>
      <c r="Q42" s="93">
        <f>SUM('TOTAL MES POR REGIÓN'!Q42,'TOTAL MES POR REGIÓN'!Q94,'TOTAL MES POR REGIÓN'!Q146)</f>
        <v>26</v>
      </c>
      <c r="R42" s="50">
        <f t="shared" si="25"/>
        <v>1</v>
      </c>
      <c r="S42" s="93">
        <f>SUM('TOTAL MES POR REGIÓN'!S42,'TOTAL MES POR REGIÓN'!S94,'TOTAL MES POR REGIÓN'!S146)</f>
        <v>0</v>
      </c>
      <c r="T42" s="52">
        <f t="shared" si="26"/>
        <v>0</v>
      </c>
      <c r="U42" s="26"/>
      <c r="V42" s="63" t="s">
        <v>66</v>
      </c>
      <c r="W42" s="93">
        <f>SUM('TOTAL MES POR REGIÓN'!$W42,'TOTAL MES POR REGIÓN'!$W94,'TOTAL MES POR REGIÓN'!$W146)</f>
        <v>38</v>
      </c>
      <c r="X42" s="93">
        <f>SUM('TOTAL MES POR REGIÓN'!$X42,'TOTAL MES POR REGIÓN'!$X94,'TOTAL MES POR REGIÓN'!$X146)</f>
        <v>38</v>
      </c>
      <c r="Y42" s="50">
        <f t="shared" si="27"/>
        <v>1</v>
      </c>
      <c r="Z42" s="93">
        <f>SUM('TOTAL MES POR REGIÓN'!$Z42,'TOTAL MES POR REGIÓN'!$Z94,'TOTAL MES POR REGIÓN'!$Z146)</f>
        <v>0</v>
      </c>
      <c r="AA42" s="52">
        <f t="shared" si="28"/>
        <v>0</v>
      </c>
    </row>
    <row r="43" spans="1:27" x14ac:dyDescent="0.25">
      <c r="A43" s="63" t="s">
        <v>67</v>
      </c>
      <c r="B43" s="93">
        <f>SUM('TOTAL MES POR REGIÓN'!$B43,'TOTAL MES POR REGIÓN'!$B95,'TOTAL MES POR REGIÓN'!$B147)</f>
        <v>46</v>
      </c>
      <c r="C43" s="93">
        <f>SUM('TOTAL MES POR REGIÓN'!$C43,'TOTAL MES POR REGIÓN'!$C95,'TOTAL MES POR REGIÓN'!$C147)</f>
        <v>46</v>
      </c>
      <c r="D43" s="50">
        <f>+C43/B43</f>
        <v>1</v>
      </c>
      <c r="E43" s="51">
        <v>0</v>
      </c>
      <c r="F43" s="52">
        <v>0</v>
      </c>
      <c r="G43" s="25"/>
      <c r="H43" s="63" t="s">
        <v>67</v>
      </c>
      <c r="I43" s="93">
        <f>SUM('TOTAL MES POR REGIÓN'!I43,'TOTAL MES POR REGIÓN'!I95,'TOTAL MES POR REGIÓN'!I147)</f>
        <v>1770</v>
      </c>
      <c r="J43" s="93">
        <f>SUM('TOTAL MES POR REGIÓN'!J43,'TOTAL MES POR REGIÓN'!J95,'TOTAL MES POR REGIÓN'!J147)</f>
        <v>1713</v>
      </c>
      <c r="K43" s="50">
        <f t="shared" si="23"/>
        <v>0.96779661016949148</v>
      </c>
      <c r="L43" s="53">
        <v>0</v>
      </c>
      <c r="M43" s="52">
        <f t="shared" si="24"/>
        <v>0</v>
      </c>
      <c r="N43" s="26"/>
      <c r="O43" s="63" t="s">
        <v>67</v>
      </c>
      <c r="P43" s="93">
        <f>SUM('TOTAL MES POR REGIÓN'!P43,'TOTAL MES POR REGIÓN'!P95,'TOTAL MES POR REGIÓN'!P147)</f>
        <v>236</v>
      </c>
      <c r="Q43" s="93">
        <f>SUM('TOTAL MES POR REGIÓN'!Q43,'TOTAL MES POR REGIÓN'!Q95,'TOTAL MES POR REGIÓN'!Q147)</f>
        <v>235</v>
      </c>
      <c r="R43" s="50">
        <f t="shared" si="25"/>
        <v>0.99576271186440679</v>
      </c>
      <c r="S43" s="93">
        <f>SUM('TOTAL MES POR REGIÓN'!S43,'TOTAL MES POR REGIÓN'!S95,'TOTAL MES POR REGIÓN'!S147)</f>
        <v>1</v>
      </c>
      <c r="T43" s="52">
        <f t="shared" si="26"/>
        <v>4.2372881355932203E-3</v>
      </c>
      <c r="U43" s="26"/>
      <c r="V43" s="63" t="s">
        <v>67</v>
      </c>
      <c r="W43" s="93">
        <f>SUM('TOTAL MES POR REGIÓN'!$W43,'TOTAL MES POR REGIÓN'!$W95,'TOTAL MES POR REGIÓN'!$W147)</f>
        <v>205</v>
      </c>
      <c r="X43" s="93">
        <f>SUM('TOTAL MES POR REGIÓN'!$X43,'TOTAL MES POR REGIÓN'!$X95,'TOTAL MES POR REGIÓN'!$X147)</f>
        <v>205</v>
      </c>
      <c r="Y43" s="50">
        <f t="shared" si="27"/>
        <v>1</v>
      </c>
      <c r="Z43" s="93">
        <f>SUM('TOTAL MES POR REGIÓN'!$Z43,'TOTAL MES POR REGIÓN'!$Z95,'TOTAL MES POR REGIÓN'!$Z147)</f>
        <v>0</v>
      </c>
      <c r="AA43" s="52">
        <f t="shared" si="28"/>
        <v>0</v>
      </c>
    </row>
    <row r="44" spans="1:27" x14ac:dyDescent="0.25">
      <c r="A44" s="63" t="s">
        <v>68</v>
      </c>
      <c r="B44" s="93">
        <f>SUM('TOTAL MES POR REGIÓN'!$B44,'TOTAL MES POR REGIÓN'!$B96,'TOTAL MES POR REGIÓN'!$B148)</f>
        <v>0</v>
      </c>
      <c r="C44" s="93">
        <f>SUM('TOTAL MES POR REGIÓN'!$C44,'TOTAL MES POR REGIÓN'!$C96,'TOTAL MES POR REGIÓN'!$C148)</f>
        <v>0</v>
      </c>
      <c r="D44" s="50">
        <v>0</v>
      </c>
      <c r="E44" s="51">
        <v>0</v>
      </c>
      <c r="F44" s="52">
        <v>0</v>
      </c>
      <c r="G44" s="25"/>
      <c r="H44" s="63" t="s">
        <v>68</v>
      </c>
      <c r="I44" s="93">
        <f>SUM('TOTAL MES POR REGIÓN'!I44,'TOTAL MES POR REGIÓN'!I96,'TOTAL MES POR REGIÓN'!I148)</f>
        <v>162</v>
      </c>
      <c r="J44" s="93">
        <f>SUM('TOTAL MES POR REGIÓN'!J44,'TOTAL MES POR REGIÓN'!J96,'TOTAL MES POR REGIÓN'!J148)</f>
        <v>162</v>
      </c>
      <c r="K44" s="50">
        <f t="shared" si="23"/>
        <v>1</v>
      </c>
      <c r="L44" s="53">
        <v>0</v>
      </c>
      <c r="M44" s="52">
        <f t="shared" si="24"/>
        <v>0</v>
      </c>
      <c r="N44" s="26"/>
      <c r="O44" s="63" t="s">
        <v>68</v>
      </c>
      <c r="P44" s="93">
        <f>SUM('TOTAL MES POR REGIÓN'!P44,'TOTAL MES POR REGIÓN'!P96,'TOTAL MES POR REGIÓN'!P148)</f>
        <v>18</v>
      </c>
      <c r="Q44" s="93">
        <f>SUM('TOTAL MES POR REGIÓN'!Q44,'TOTAL MES POR REGIÓN'!Q96,'TOTAL MES POR REGIÓN'!Q148)</f>
        <v>18</v>
      </c>
      <c r="R44" s="50">
        <f t="shared" si="25"/>
        <v>1</v>
      </c>
      <c r="S44" s="93">
        <f>SUM('TOTAL MES POR REGIÓN'!S44,'TOTAL MES POR REGIÓN'!S96,'TOTAL MES POR REGIÓN'!S148)</f>
        <v>0</v>
      </c>
      <c r="T44" s="52">
        <f t="shared" si="26"/>
        <v>0</v>
      </c>
      <c r="U44" s="26"/>
      <c r="V44" s="63" t="s">
        <v>68</v>
      </c>
      <c r="W44" s="93">
        <f>SUM('TOTAL MES POR REGIÓN'!$W44,'TOTAL MES POR REGIÓN'!$W96,'TOTAL MES POR REGIÓN'!$W148)</f>
        <v>6</v>
      </c>
      <c r="X44" s="93">
        <f>SUM('TOTAL MES POR REGIÓN'!$X44,'TOTAL MES POR REGIÓN'!$X96,'TOTAL MES POR REGIÓN'!$X148)</f>
        <v>6</v>
      </c>
      <c r="Y44" s="50">
        <f t="shared" si="27"/>
        <v>1</v>
      </c>
      <c r="Z44" s="93">
        <f>SUM('TOTAL MES POR REGIÓN'!$Z44,'TOTAL MES POR REGIÓN'!$Z96,'TOTAL MES POR REGIÓN'!$Z148)</f>
        <v>0</v>
      </c>
      <c r="AA44" s="52">
        <f t="shared" si="28"/>
        <v>0</v>
      </c>
    </row>
    <row r="45" spans="1:27" x14ac:dyDescent="0.25">
      <c r="A45" s="63" t="s">
        <v>69</v>
      </c>
      <c r="B45" s="93">
        <f>SUM('TOTAL MES POR REGIÓN'!$B45,'TOTAL MES POR REGIÓN'!$B97,'TOTAL MES POR REGIÓN'!$B149)</f>
        <v>45</v>
      </c>
      <c r="C45" s="93">
        <f>SUM('TOTAL MES POR REGIÓN'!$C45,'TOTAL MES POR REGIÓN'!$C97,'TOTAL MES POR REGIÓN'!$C149)</f>
        <v>45</v>
      </c>
      <c r="D45" s="50">
        <f>+C45/B45</f>
        <v>1</v>
      </c>
      <c r="E45" s="51">
        <v>0</v>
      </c>
      <c r="F45" s="52">
        <v>0</v>
      </c>
      <c r="G45" s="25"/>
      <c r="H45" s="63" t="s">
        <v>69</v>
      </c>
      <c r="I45" s="93">
        <f>SUM('TOTAL MES POR REGIÓN'!I45,'TOTAL MES POR REGIÓN'!I97,'TOTAL MES POR REGIÓN'!I149)</f>
        <v>1900</v>
      </c>
      <c r="J45" s="93">
        <f>SUM('TOTAL MES POR REGIÓN'!J45,'TOTAL MES POR REGIÓN'!J97,'TOTAL MES POR REGIÓN'!J149)</f>
        <v>1833</v>
      </c>
      <c r="K45" s="50">
        <f t="shared" si="23"/>
        <v>0.96473684210526311</v>
      </c>
      <c r="L45" s="53">
        <v>0</v>
      </c>
      <c r="M45" s="52">
        <f t="shared" si="24"/>
        <v>0</v>
      </c>
      <c r="N45" s="26"/>
      <c r="O45" s="63" t="s">
        <v>69</v>
      </c>
      <c r="P45" s="93">
        <f>SUM('TOTAL MES POR REGIÓN'!P45,'TOTAL MES POR REGIÓN'!P97,'TOTAL MES POR REGIÓN'!P149)</f>
        <v>508</v>
      </c>
      <c r="Q45" s="93">
        <f>SUM('TOTAL MES POR REGIÓN'!Q45,'TOTAL MES POR REGIÓN'!Q97,'TOTAL MES POR REGIÓN'!Q149)</f>
        <v>506</v>
      </c>
      <c r="R45" s="50">
        <f t="shared" si="25"/>
        <v>0.99606299212598426</v>
      </c>
      <c r="S45" s="93">
        <f>SUM('TOTAL MES POR REGIÓN'!S45,'TOTAL MES POR REGIÓN'!S97,'TOTAL MES POR REGIÓN'!S149)</f>
        <v>2</v>
      </c>
      <c r="T45" s="52">
        <f t="shared" si="26"/>
        <v>3.937007874015748E-3</v>
      </c>
      <c r="U45" s="26"/>
      <c r="V45" s="63" t="s">
        <v>69</v>
      </c>
      <c r="W45" s="93">
        <f>SUM('TOTAL MES POR REGIÓN'!$W45,'TOTAL MES POR REGIÓN'!$W97,'TOTAL MES POR REGIÓN'!$W149)</f>
        <v>410</v>
      </c>
      <c r="X45" s="93">
        <f>SUM('TOTAL MES POR REGIÓN'!$X45,'TOTAL MES POR REGIÓN'!$X97,'TOTAL MES POR REGIÓN'!$X149)</f>
        <v>410</v>
      </c>
      <c r="Y45" s="50">
        <f t="shared" si="27"/>
        <v>1</v>
      </c>
      <c r="Z45" s="93">
        <f>SUM('TOTAL MES POR REGIÓN'!$Z45,'TOTAL MES POR REGIÓN'!$Z97,'TOTAL MES POR REGIÓN'!$Z149)</f>
        <v>0</v>
      </c>
      <c r="AA45" s="52">
        <f t="shared" si="28"/>
        <v>0</v>
      </c>
    </row>
    <row r="46" spans="1:27" ht="15.75" thickBot="1" x14ac:dyDescent="0.3">
      <c r="A46" s="64" t="s">
        <v>70</v>
      </c>
      <c r="B46" s="210">
        <f>SUM('TOTAL MES POR REGIÓN'!$B46,'TOTAL MES POR REGIÓN'!$B98,'TOTAL MES POR REGIÓN'!$B150)</f>
        <v>4</v>
      </c>
      <c r="C46" s="93">
        <f>SUM('TOTAL MES POR REGIÓN'!$C46,'TOTAL MES POR REGIÓN'!$C98,'TOTAL MES POR REGIÓN'!$C150)</f>
        <v>4</v>
      </c>
      <c r="D46" s="50">
        <f>+C46/B46</f>
        <v>1</v>
      </c>
      <c r="E46" s="162">
        <v>0</v>
      </c>
      <c r="F46" s="164">
        <v>0</v>
      </c>
      <c r="G46" s="25"/>
      <c r="H46" s="64" t="s">
        <v>70</v>
      </c>
      <c r="I46" s="210">
        <f>SUM('TOTAL MES POR REGIÓN'!I46,'TOTAL MES POR REGIÓN'!I98,'TOTAL MES POR REGIÓN'!I150)</f>
        <v>2129</v>
      </c>
      <c r="J46" s="210">
        <f>SUM('TOTAL MES POR REGIÓN'!J46,'TOTAL MES POR REGIÓN'!J98,'TOTAL MES POR REGIÓN'!J150)</f>
        <v>2075</v>
      </c>
      <c r="K46" s="183">
        <f t="shared" si="23"/>
        <v>0.97463597933302015</v>
      </c>
      <c r="L46" s="177">
        <v>0</v>
      </c>
      <c r="M46" s="164">
        <f t="shared" si="24"/>
        <v>0</v>
      </c>
      <c r="N46" s="26"/>
      <c r="O46" s="64" t="s">
        <v>70</v>
      </c>
      <c r="P46" s="210">
        <f>SUM('TOTAL MES POR REGIÓN'!P46,'TOTAL MES POR REGIÓN'!P98,'TOTAL MES POR REGIÓN'!P150)</f>
        <v>203</v>
      </c>
      <c r="Q46" s="210">
        <f>SUM('TOTAL MES POR REGIÓN'!Q46,'TOTAL MES POR REGIÓN'!Q98,'TOTAL MES POR REGIÓN'!Q150)</f>
        <v>200</v>
      </c>
      <c r="R46" s="183">
        <f t="shared" si="25"/>
        <v>0.98522167487684731</v>
      </c>
      <c r="S46" s="210">
        <f>SUM('TOTAL MES POR REGIÓN'!S46,'TOTAL MES POR REGIÓN'!S98,'TOTAL MES POR REGIÓN'!S150)</f>
        <v>3</v>
      </c>
      <c r="T46" s="164">
        <f t="shared" si="26"/>
        <v>1.4778325123152709E-2</v>
      </c>
      <c r="U46" s="26"/>
      <c r="V46" s="64" t="s">
        <v>70</v>
      </c>
      <c r="W46" s="210">
        <f>SUM('TOTAL MES POR REGIÓN'!$W46,'TOTAL MES POR REGIÓN'!$W98,'TOTAL MES POR REGIÓN'!$W150)</f>
        <v>109</v>
      </c>
      <c r="X46" s="93">
        <f>SUM('TOTAL MES POR REGIÓN'!$X46,'TOTAL MES POR REGIÓN'!$X98,'TOTAL MES POR REGIÓN'!$X150)</f>
        <v>109</v>
      </c>
      <c r="Y46" s="183">
        <f>+X46/W46</f>
        <v>1</v>
      </c>
      <c r="Z46" s="93">
        <f>SUM('TOTAL MES POR REGIÓN'!$Z46,'TOTAL MES POR REGIÓN'!$Z98,'TOTAL MES POR REGIÓN'!$Z150)</f>
        <v>0</v>
      </c>
      <c r="AA46" s="164">
        <f t="shared" si="28"/>
        <v>0</v>
      </c>
    </row>
    <row r="47" spans="1:27" ht="15.75" thickBot="1" x14ac:dyDescent="0.3">
      <c r="A47" s="55" t="s">
        <v>15</v>
      </c>
      <c r="B47" s="158">
        <f>SUM(B39:B46)</f>
        <v>2599</v>
      </c>
      <c r="C47" s="158">
        <f>SUM(C39:C46)</f>
        <v>2599</v>
      </c>
      <c r="D47" s="176">
        <v>1</v>
      </c>
      <c r="E47" s="202">
        <f>SUM(G52)</f>
        <v>0</v>
      </c>
      <c r="F47" s="176">
        <v>0</v>
      </c>
      <c r="G47" s="25"/>
      <c r="H47" s="55" t="s">
        <v>15</v>
      </c>
      <c r="I47" s="158">
        <f>SUM(I39:I46)</f>
        <v>66158</v>
      </c>
      <c r="J47" s="158">
        <f>SUM(J39:J46)</f>
        <v>64873</v>
      </c>
      <c r="K47" s="194">
        <f t="shared" si="23"/>
        <v>0.98057680099156563</v>
      </c>
      <c r="L47" s="163"/>
      <c r="M47" s="194">
        <f t="shared" si="24"/>
        <v>0</v>
      </c>
      <c r="N47" s="26"/>
      <c r="O47" s="55" t="s">
        <v>15</v>
      </c>
      <c r="P47" s="158">
        <f>SUM(P39:P46)</f>
        <v>8439</v>
      </c>
      <c r="Q47" s="158">
        <f>SUM(Q39:Q46)</f>
        <v>8414</v>
      </c>
      <c r="R47" s="176">
        <f t="shared" si="25"/>
        <v>0.99703756369238061</v>
      </c>
      <c r="S47" s="158">
        <f>SUM(S39:S46)</f>
        <v>25</v>
      </c>
      <c r="T47" s="194">
        <f t="shared" si="26"/>
        <v>2.9624363076193863E-3</v>
      </c>
      <c r="U47" s="26"/>
      <c r="V47" s="55" t="s">
        <v>15</v>
      </c>
      <c r="W47" s="158">
        <f>SUM(W39:W46)</f>
        <v>7280</v>
      </c>
      <c r="X47" s="158">
        <f>+W47</f>
        <v>7280</v>
      </c>
      <c r="Y47" s="176">
        <f>+X47/W47</f>
        <v>1</v>
      </c>
      <c r="Z47" s="176">
        <v>0</v>
      </c>
      <c r="AA47" s="176">
        <f t="shared" si="28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120" t="s">
        <v>15</v>
      </c>
      <c r="B49" s="103">
        <f>SUM(B47,B35,B21)</f>
        <v>3415</v>
      </c>
      <c r="C49" s="103">
        <f>+B49</f>
        <v>3415</v>
      </c>
      <c r="D49" s="121">
        <f>C49/B49</f>
        <v>1</v>
      </c>
      <c r="E49" s="68">
        <v>0</v>
      </c>
      <c r="F49" s="121">
        <v>0</v>
      </c>
      <c r="G49" s="25"/>
      <c r="H49" s="120" t="s">
        <v>15</v>
      </c>
      <c r="I49" s="103">
        <f>SUM(I47,I35,I21)</f>
        <v>87035</v>
      </c>
      <c r="J49" s="103">
        <f>SUM(J47,J35,J21)</f>
        <v>85277</v>
      </c>
      <c r="K49" s="121">
        <f t="shared" si="23"/>
        <v>0.97980122939047509</v>
      </c>
      <c r="L49" s="103">
        <f>SUM(L47,L35,L21)</f>
        <v>473</v>
      </c>
      <c r="M49" s="121">
        <f t="shared" si="24"/>
        <v>5.43459527776182E-3</v>
      </c>
      <c r="N49" s="26"/>
      <c r="O49" s="65" t="s">
        <v>15</v>
      </c>
      <c r="P49" s="69">
        <f>SUM(P47,P35,P21)</f>
        <v>10982</v>
      </c>
      <c r="Q49" s="69">
        <f>SUM(Q47,Q35,Q21)</f>
        <v>10952</v>
      </c>
      <c r="R49" s="121">
        <f>+Q49/P49</f>
        <v>0.99726825714806044</v>
      </c>
      <c r="S49" s="69">
        <f>SUM(S47,S35,S21)</f>
        <v>30</v>
      </c>
      <c r="T49" s="121">
        <f t="shared" ref="T49" si="29">+S49/P49</f>
        <v>2.7317428519395373E-3</v>
      </c>
      <c r="U49" s="26"/>
      <c r="V49" s="120" t="s">
        <v>15</v>
      </c>
      <c r="W49" s="103">
        <f>SUM(W47,W35,W21)</f>
        <v>9073</v>
      </c>
      <c r="X49" s="102">
        <f>+W49</f>
        <v>9073</v>
      </c>
      <c r="Y49" s="121">
        <v>1</v>
      </c>
      <c r="Z49" s="68">
        <v>0</v>
      </c>
      <c r="AA49" s="121">
        <v>0</v>
      </c>
    </row>
    <row r="63" spans="1:27" x14ac:dyDescent="0.25">
      <c r="W63" s="135"/>
    </row>
    <row r="64" spans="1:27" x14ac:dyDescent="0.25">
      <c r="W64" s="135"/>
    </row>
    <row r="65" spans="23:24" x14ac:dyDescent="0.25">
      <c r="W65" s="136"/>
    </row>
    <row r="71" spans="23:24" x14ac:dyDescent="0.25">
      <c r="X71" s="137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workbookViewId="0">
      <selection activeCell="A35" sqref="A35:D36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8"/>
      <c r="B1" s="18"/>
      <c r="C1" s="18"/>
      <c r="D1" s="18"/>
      <c r="F1" s="18"/>
      <c r="G1" s="18"/>
      <c r="H1" s="18"/>
      <c r="I1" s="18"/>
      <c r="K1" s="18"/>
      <c r="L1" s="18"/>
      <c r="M1" s="18"/>
      <c r="N1" s="18"/>
    </row>
    <row r="2" spans="1:14" x14ac:dyDescent="0.25">
      <c r="A2" s="18"/>
      <c r="B2" s="225" t="s">
        <v>77</v>
      </c>
      <c r="C2" s="226"/>
      <c r="D2" s="18"/>
      <c r="F2" s="18"/>
      <c r="G2" s="225" t="s">
        <v>77</v>
      </c>
      <c r="H2" s="226"/>
      <c r="I2" s="18"/>
      <c r="K2" s="18"/>
      <c r="L2" s="225" t="s">
        <v>77</v>
      </c>
      <c r="M2" s="226"/>
      <c r="N2" s="18"/>
    </row>
    <row r="3" spans="1:14" ht="16.5" thickBot="1" x14ac:dyDescent="0.3">
      <c r="A3" s="18"/>
      <c r="B3" s="266" t="s">
        <v>81</v>
      </c>
      <c r="C3" s="267"/>
      <c r="D3" s="18"/>
      <c r="F3" s="18"/>
      <c r="G3" s="266" t="s">
        <v>83</v>
      </c>
      <c r="H3" s="267"/>
      <c r="I3" s="18"/>
      <c r="K3" s="18"/>
      <c r="L3" s="266" t="s">
        <v>82</v>
      </c>
      <c r="M3" s="267"/>
      <c r="N3" s="18"/>
    </row>
    <row r="4" spans="1:14" x14ac:dyDescent="0.25">
      <c r="A4" s="18"/>
      <c r="B4" s="18"/>
      <c r="C4" s="18"/>
      <c r="D4" s="18"/>
      <c r="F4" s="18"/>
      <c r="G4" s="18"/>
      <c r="H4" s="18"/>
      <c r="I4" s="18"/>
      <c r="K4" s="18"/>
      <c r="L4" s="18"/>
      <c r="M4" s="18"/>
      <c r="N4" s="18"/>
    </row>
    <row r="5" spans="1:14" ht="15.75" thickBot="1" x14ac:dyDescent="0.3">
      <c r="A5" s="18"/>
      <c r="B5" s="18"/>
      <c r="C5" s="18"/>
      <c r="D5" s="18"/>
      <c r="F5" s="18"/>
      <c r="G5" s="18"/>
      <c r="H5" s="18"/>
      <c r="I5" s="18"/>
      <c r="K5" s="18"/>
      <c r="L5" s="18"/>
      <c r="M5" s="18"/>
      <c r="N5" s="18"/>
    </row>
    <row r="6" spans="1:14" x14ac:dyDescent="0.25">
      <c r="A6" s="229" t="s">
        <v>19</v>
      </c>
      <c r="B6" s="230"/>
      <c r="C6" s="15"/>
      <c r="D6" s="18"/>
      <c r="F6" s="229" t="s">
        <v>19</v>
      </c>
      <c r="G6" s="230"/>
      <c r="H6" s="15"/>
      <c r="I6" s="18"/>
      <c r="K6" s="229" t="s">
        <v>19</v>
      </c>
      <c r="L6" s="230"/>
      <c r="M6" s="15"/>
      <c r="N6" s="18"/>
    </row>
    <row r="7" spans="1:14" x14ac:dyDescent="0.25">
      <c r="A7" s="231"/>
      <c r="B7" s="232"/>
      <c r="C7" s="16"/>
      <c r="D7" s="18"/>
      <c r="F7" s="231"/>
      <c r="G7" s="232"/>
      <c r="H7" s="16"/>
      <c r="I7" s="18"/>
      <c r="K7" s="231"/>
      <c r="L7" s="232"/>
      <c r="M7" s="16"/>
      <c r="N7" s="18"/>
    </row>
    <row r="8" spans="1:14" ht="15.75" thickBot="1" x14ac:dyDescent="0.3">
      <c r="A8" s="233"/>
      <c r="B8" s="234"/>
      <c r="C8" s="17"/>
      <c r="D8" s="18"/>
      <c r="F8" s="233"/>
      <c r="G8" s="234"/>
      <c r="H8" s="17"/>
      <c r="I8" s="18"/>
      <c r="K8" s="233"/>
      <c r="L8" s="234"/>
      <c r="M8" s="17"/>
      <c r="N8" s="18"/>
    </row>
    <row r="9" spans="1:14" x14ac:dyDescent="0.25">
      <c r="A9" s="235" t="s">
        <v>20</v>
      </c>
      <c r="B9" s="238" t="s">
        <v>72</v>
      </c>
      <c r="C9" s="241" t="s">
        <v>22</v>
      </c>
      <c r="D9" s="18"/>
      <c r="F9" s="235" t="s">
        <v>20</v>
      </c>
      <c r="G9" s="238" t="s">
        <v>72</v>
      </c>
      <c r="H9" s="241" t="s">
        <v>22</v>
      </c>
      <c r="I9" s="18"/>
      <c r="K9" s="235" t="s">
        <v>20</v>
      </c>
      <c r="L9" s="238" t="s">
        <v>72</v>
      </c>
      <c r="M9" s="241" t="s">
        <v>22</v>
      </c>
      <c r="N9" s="18"/>
    </row>
    <row r="10" spans="1:14" x14ac:dyDescent="0.25">
      <c r="A10" s="236"/>
      <c r="B10" s="239"/>
      <c r="C10" s="242"/>
      <c r="D10" s="18"/>
      <c r="F10" s="236"/>
      <c r="G10" s="239"/>
      <c r="H10" s="242"/>
      <c r="I10" s="18"/>
      <c r="K10" s="236"/>
      <c r="L10" s="239"/>
      <c r="M10" s="242"/>
      <c r="N10" s="18"/>
    </row>
    <row r="11" spans="1:14" ht="15.75" thickBot="1" x14ac:dyDescent="0.3">
      <c r="A11" s="237"/>
      <c r="B11" s="240"/>
      <c r="C11" s="243"/>
      <c r="D11" s="18"/>
      <c r="F11" s="237"/>
      <c r="G11" s="240"/>
      <c r="H11" s="243"/>
      <c r="I11" s="18"/>
      <c r="K11" s="237"/>
      <c r="L11" s="240"/>
      <c r="M11" s="243"/>
      <c r="N11" s="18"/>
    </row>
    <row r="12" spans="1:14" x14ac:dyDescent="0.25">
      <c r="A12" s="19" t="s">
        <v>23</v>
      </c>
      <c r="B12" s="20">
        <f>+B34</f>
        <v>2426</v>
      </c>
      <c r="C12" s="21">
        <f>+B12/B16</f>
        <v>5.1312422005541571E-2</v>
      </c>
      <c r="D12" s="18"/>
      <c r="F12" s="19" t="s">
        <v>23</v>
      </c>
      <c r="G12" s="20">
        <f>+G34</f>
        <v>1825</v>
      </c>
      <c r="H12" s="21">
        <f>+G12/G16</f>
        <v>4.200230149597238E-2</v>
      </c>
      <c r="I12" s="18"/>
      <c r="K12" s="19" t="s">
        <v>23</v>
      </c>
      <c r="L12" s="20">
        <f>+L34</f>
        <v>1655</v>
      </c>
      <c r="M12" s="21">
        <f>+L12/L16</f>
        <v>4.2143057217794301E-2</v>
      </c>
      <c r="N12" s="18"/>
    </row>
    <row r="13" spans="1:14" x14ac:dyDescent="0.25">
      <c r="A13" s="19" t="s">
        <v>24</v>
      </c>
      <c r="B13" s="20">
        <f>+B51</f>
        <v>32305</v>
      </c>
      <c r="C13" s="22">
        <f>+B13/B16</f>
        <v>0.68328433342498784</v>
      </c>
      <c r="D13" s="18"/>
      <c r="F13" s="19" t="s">
        <v>24</v>
      </c>
      <c r="G13" s="20">
        <f>+G51</f>
        <v>30788</v>
      </c>
      <c r="H13" s="22">
        <f>+G13/G16</f>
        <v>0.70858457997698499</v>
      </c>
      <c r="I13" s="18"/>
      <c r="K13" s="19" t="s">
        <v>24</v>
      </c>
      <c r="L13" s="20">
        <f>+L51</f>
        <v>27803</v>
      </c>
      <c r="M13" s="22">
        <f>+L13/L16</f>
        <v>0.70797789717603321</v>
      </c>
      <c r="N13" s="18"/>
    </row>
    <row r="14" spans="1:14" x14ac:dyDescent="0.25">
      <c r="A14" s="19" t="s">
        <v>25</v>
      </c>
      <c r="B14" s="20">
        <f>+B68</f>
        <v>5951</v>
      </c>
      <c r="C14" s="22">
        <f>+B14/B16</f>
        <v>0.12586983650246408</v>
      </c>
      <c r="D14" s="18"/>
      <c r="F14" s="19" t="s">
        <v>25</v>
      </c>
      <c r="G14" s="20">
        <f>+G68</f>
        <v>5287</v>
      </c>
      <c r="H14" s="22">
        <f>+G14/G16</f>
        <v>0.1216800920598389</v>
      </c>
      <c r="I14" s="18"/>
      <c r="K14" s="19" t="s">
        <v>25</v>
      </c>
      <c r="L14" s="20">
        <f>+L68</f>
        <v>4651</v>
      </c>
      <c r="M14" s="22">
        <f>+L14/L16</f>
        <v>0.11843344961931196</v>
      </c>
      <c r="N14" s="18"/>
    </row>
    <row r="15" spans="1:14" x14ac:dyDescent="0.25">
      <c r="A15" s="23" t="s">
        <v>18</v>
      </c>
      <c r="B15" s="24">
        <f>+B85</f>
        <v>6597</v>
      </c>
      <c r="C15" s="22">
        <f>+B15/B16</f>
        <v>0.13953340806700648</v>
      </c>
      <c r="D15" s="18"/>
      <c r="F15" s="76" t="s">
        <v>18</v>
      </c>
      <c r="G15" s="24">
        <f>+G85</f>
        <v>5550</v>
      </c>
      <c r="H15" s="22">
        <f>+G15/G16</f>
        <v>0.12773302646720369</v>
      </c>
      <c r="I15" s="18"/>
      <c r="K15" s="76" t="s">
        <v>18</v>
      </c>
      <c r="L15" s="24">
        <f>+L85</f>
        <v>5162</v>
      </c>
      <c r="M15" s="22">
        <f>+L15/L16</f>
        <v>0.13144559598686054</v>
      </c>
      <c r="N15" s="18"/>
    </row>
    <row r="16" spans="1:14" x14ac:dyDescent="0.25">
      <c r="A16" s="244" t="s">
        <v>26</v>
      </c>
      <c r="B16" s="246">
        <f>SUM(B12:B15)</f>
        <v>47279</v>
      </c>
      <c r="C16" s="248">
        <f>SUM(C12:C15)</f>
        <v>1</v>
      </c>
      <c r="D16" s="18"/>
      <c r="F16" s="244" t="s">
        <v>26</v>
      </c>
      <c r="G16" s="246">
        <f>SUM(G12:G15)</f>
        <v>43450</v>
      </c>
      <c r="H16" s="248">
        <f>SUM(H12:H15)</f>
        <v>1</v>
      </c>
      <c r="I16" s="18"/>
      <c r="K16" s="244" t="s">
        <v>26</v>
      </c>
      <c r="L16" s="246">
        <f>SUM(L12:L15)</f>
        <v>39271</v>
      </c>
      <c r="M16" s="248">
        <f>SUM(M12:M15)</f>
        <v>1</v>
      </c>
      <c r="N16" s="18"/>
    </row>
    <row r="17" spans="1:14" ht="15.75" thickBot="1" x14ac:dyDescent="0.3">
      <c r="A17" s="245"/>
      <c r="B17" s="247"/>
      <c r="C17" s="249"/>
      <c r="D17" s="18"/>
      <c r="F17" s="245"/>
      <c r="G17" s="247"/>
      <c r="H17" s="249"/>
      <c r="I17" s="18"/>
      <c r="K17" s="245"/>
      <c r="L17" s="247"/>
      <c r="M17" s="249"/>
      <c r="N17" s="18"/>
    </row>
    <row r="18" spans="1:14" x14ac:dyDescent="0.25">
      <c r="A18" s="219" t="s">
        <v>0</v>
      </c>
      <c r="B18" s="220"/>
      <c r="C18" s="220"/>
      <c r="D18" s="221"/>
      <c r="F18" s="219" t="s">
        <v>0</v>
      </c>
      <c r="G18" s="220"/>
      <c r="H18" s="220"/>
      <c r="I18" s="221"/>
      <c r="K18" s="219" t="s">
        <v>0</v>
      </c>
      <c r="L18" s="220"/>
      <c r="M18" s="220"/>
      <c r="N18" s="221"/>
    </row>
    <row r="19" spans="1:14" ht="15.75" thickBot="1" x14ac:dyDescent="0.3">
      <c r="A19" s="222"/>
      <c r="B19" s="223"/>
      <c r="C19" s="223"/>
      <c r="D19" s="224"/>
      <c r="F19" s="222"/>
      <c r="G19" s="223"/>
      <c r="H19" s="223"/>
      <c r="I19" s="224"/>
      <c r="K19" s="222"/>
      <c r="L19" s="223"/>
      <c r="M19" s="223"/>
      <c r="N19" s="224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134" t="s">
        <v>5</v>
      </c>
      <c r="B21" s="1"/>
      <c r="C21" s="2"/>
      <c r="D21" s="3"/>
      <c r="F21" s="134" t="s">
        <v>5</v>
      </c>
      <c r="G21" s="1"/>
      <c r="H21" s="2"/>
      <c r="I21" s="3"/>
      <c r="K21" s="7" t="s">
        <v>5</v>
      </c>
      <c r="L21" s="1"/>
      <c r="M21" s="2"/>
      <c r="N21" s="3"/>
    </row>
    <row r="22" spans="1:14" x14ac:dyDescent="0.25">
      <c r="A22" s="134" t="s">
        <v>6</v>
      </c>
      <c r="B22" s="125"/>
      <c r="C22" s="126"/>
      <c r="D22" s="3"/>
      <c r="F22" s="134" t="s">
        <v>6</v>
      </c>
      <c r="G22" s="4"/>
      <c r="H22" s="5"/>
      <c r="I22" s="6"/>
      <c r="K22" s="7" t="s">
        <v>6</v>
      </c>
      <c r="L22" s="4"/>
      <c r="M22" s="5"/>
      <c r="N22" s="6"/>
    </row>
    <row r="23" spans="1:14" x14ac:dyDescent="0.25">
      <c r="A23" s="134" t="s">
        <v>7</v>
      </c>
      <c r="B23" s="125">
        <f>SUM(C23,D23)</f>
        <v>1096</v>
      </c>
      <c r="C23" s="126">
        <v>1096</v>
      </c>
      <c r="D23" s="3">
        <v>0</v>
      </c>
      <c r="F23" s="134" t="s">
        <v>7</v>
      </c>
      <c r="G23" s="4">
        <f>SUM(H23,I23)</f>
        <v>728</v>
      </c>
      <c r="H23" s="5">
        <v>728</v>
      </c>
      <c r="I23" s="6">
        <v>0</v>
      </c>
      <c r="K23" s="7" t="s">
        <v>7</v>
      </c>
      <c r="L23" s="4">
        <f>SUM(M23,N23)</f>
        <v>667</v>
      </c>
      <c r="M23" s="5">
        <v>667</v>
      </c>
      <c r="N23" s="6">
        <v>0</v>
      </c>
    </row>
    <row r="24" spans="1:14" x14ac:dyDescent="0.25">
      <c r="A24" s="134" t="s">
        <v>8</v>
      </c>
      <c r="B24" s="125"/>
      <c r="C24" s="126"/>
      <c r="D24" s="3"/>
      <c r="F24" s="134" t="s">
        <v>8</v>
      </c>
      <c r="G24" s="4"/>
      <c r="H24" s="5"/>
      <c r="I24" s="6"/>
      <c r="K24" s="7" t="s">
        <v>8</v>
      </c>
      <c r="L24" s="4"/>
      <c r="M24" s="5"/>
      <c r="N24" s="6"/>
    </row>
    <row r="25" spans="1:14" x14ac:dyDescent="0.25">
      <c r="A25" s="134" t="s">
        <v>9</v>
      </c>
      <c r="B25" s="125"/>
      <c r="C25" s="126"/>
      <c r="D25" s="3"/>
      <c r="F25" s="134" t="s">
        <v>9</v>
      </c>
      <c r="G25" s="4"/>
      <c r="H25" s="5"/>
      <c r="I25" s="6"/>
      <c r="K25" s="7" t="s">
        <v>9</v>
      </c>
      <c r="L25" s="4"/>
      <c r="M25" s="5"/>
      <c r="N25" s="6"/>
    </row>
    <row r="26" spans="1:14" x14ac:dyDescent="0.25">
      <c r="A26" s="134" t="s">
        <v>10</v>
      </c>
      <c r="B26" s="125">
        <f>SUM(C26,D26)</f>
        <v>317</v>
      </c>
      <c r="C26" s="126">
        <v>317</v>
      </c>
      <c r="D26" s="3">
        <v>0</v>
      </c>
      <c r="F26" s="134" t="s">
        <v>10</v>
      </c>
      <c r="G26" s="4">
        <f>SUM(H26,I26)</f>
        <v>205</v>
      </c>
      <c r="H26" s="5">
        <v>205</v>
      </c>
      <c r="I26" s="6">
        <v>0</v>
      </c>
      <c r="K26" s="7" t="s">
        <v>10</v>
      </c>
      <c r="L26" s="4">
        <f>SUM(M26,N26)</f>
        <v>220</v>
      </c>
      <c r="M26" s="5">
        <v>220</v>
      </c>
      <c r="N26" s="6">
        <v>0</v>
      </c>
    </row>
    <row r="27" spans="1:14" x14ac:dyDescent="0.25">
      <c r="A27" s="134" t="s">
        <v>11</v>
      </c>
      <c r="B27" s="125">
        <f t="shared" ref="B27:B30" si="0">SUM(C27,D27)</f>
        <v>69</v>
      </c>
      <c r="C27" s="126">
        <v>69</v>
      </c>
      <c r="D27" s="3">
        <v>0</v>
      </c>
      <c r="F27" s="134" t="s">
        <v>11</v>
      </c>
      <c r="G27" s="4">
        <f t="shared" ref="G27:G30" si="1">SUM(H27,I27)</f>
        <v>55</v>
      </c>
      <c r="H27" s="5">
        <v>55</v>
      </c>
      <c r="I27" s="6">
        <v>0</v>
      </c>
      <c r="K27" s="7" t="s">
        <v>11</v>
      </c>
      <c r="L27" s="4">
        <f t="shared" ref="L27:L30" si="2">SUM(M27,N27)</f>
        <v>31</v>
      </c>
      <c r="M27" s="5">
        <v>31</v>
      </c>
      <c r="N27" s="6">
        <v>0</v>
      </c>
    </row>
    <row r="28" spans="1:14" x14ac:dyDescent="0.25">
      <c r="A28" s="134" t="s">
        <v>12</v>
      </c>
      <c r="B28" s="125">
        <f t="shared" si="0"/>
        <v>927</v>
      </c>
      <c r="C28" s="126">
        <v>927</v>
      </c>
      <c r="D28" s="3">
        <v>0</v>
      </c>
      <c r="F28" s="134" t="s">
        <v>12</v>
      </c>
      <c r="G28" s="4">
        <f t="shared" si="1"/>
        <v>821</v>
      </c>
      <c r="H28" s="5">
        <v>821</v>
      </c>
      <c r="I28" s="6">
        <v>0</v>
      </c>
      <c r="K28" s="7" t="s">
        <v>12</v>
      </c>
      <c r="L28" s="4">
        <f t="shared" si="2"/>
        <v>695</v>
      </c>
      <c r="M28" s="5">
        <v>695</v>
      </c>
      <c r="N28" s="6">
        <v>0</v>
      </c>
    </row>
    <row r="29" spans="1:14" x14ac:dyDescent="0.25">
      <c r="A29" s="134" t="s">
        <v>13</v>
      </c>
      <c r="B29" s="125"/>
      <c r="C29" s="126"/>
      <c r="D29" s="3"/>
      <c r="F29" s="134" t="s">
        <v>13</v>
      </c>
      <c r="G29" s="4"/>
      <c r="H29" s="5"/>
      <c r="I29" s="6"/>
      <c r="K29" s="7" t="s">
        <v>13</v>
      </c>
      <c r="L29" s="4"/>
      <c r="M29" s="5"/>
      <c r="N29" s="6"/>
    </row>
    <row r="30" spans="1:14" x14ac:dyDescent="0.25">
      <c r="A30" s="134" t="s">
        <v>14</v>
      </c>
      <c r="B30" s="125">
        <f t="shared" si="0"/>
        <v>17</v>
      </c>
      <c r="C30" s="126">
        <v>17</v>
      </c>
      <c r="D30" s="3">
        <v>0</v>
      </c>
      <c r="F30" s="134" t="s">
        <v>14</v>
      </c>
      <c r="G30" s="4">
        <f t="shared" si="1"/>
        <v>16</v>
      </c>
      <c r="H30" s="5">
        <v>16</v>
      </c>
      <c r="I30" s="6">
        <v>0</v>
      </c>
      <c r="K30" s="7" t="s">
        <v>14</v>
      </c>
      <c r="L30" s="4">
        <f t="shared" si="2"/>
        <v>42</v>
      </c>
      <c r="M30" s="5">
        <v>42</v>
      </c>
      <c r="N30" s="6">
        <v>0</v>
      </c>
    </row>
    <row r="31" spans="1:14" x14ac:dyDescent="0.25">
      <c r="A31" s="134"/>
      <c r="B31" s="125"/>
      <c r="C31" s="126"/>
      <c r="D31" s="3"/>
      <c r="F31" s="134"/>
      <c r="G31" s="4"/>
      <c r="H31" s="5"/>
      <c r="I31" s="6"/>
      <c r="K31" s="7"/>
      <c r="L31" s="4"/>
      <c r="M31" s="5"/>
      <c r="N31" s="6"/>
    </row>
    <row r="32" spans="1:14" x14ac:dyDescent="0.25">
      <c r="A32" s="134"/>
      <c r="B32" s="125"/>
      <c r="C32" s="126"/>
      <c r="D32" s="3"/>
      <c r="F32" s="134"/>
      <c r="G32" s="4"/>
      <c r="H32" s="5"/>
      <c r="I32" s="6"/>
      <c r="K32" s="7"/>
      <c r="L32" s="4"/>
      <c r="M32" s="5"/>
      <c r="N32" s="6"/>
    </row>
    <row r="33" spans="1:14" x14ac:dyDescent="0.25">
      <c r="A33" s="134"/>
      <c r="B33" s="125"/>
      <c r="C33" s="126"/>
      <c r="D33" s="3"/>
      <c r="F33" s="134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30" t="s">
        <v>15</v>
      </c>
      <c r="B34" s="131">
        <f>SUM(B21:B33)</f>
        <v>2426</v>
      </c>
      <c r="C34" s="131">
        <f>SUM(C21:C33)</f>
        <v>2426</v>
      </c>
      <c r="D34" s="131">
        <f>SUM(D21:D33)</f>
        <v>0</v>
      </c>
      <c r="F34" s="10" t="s">
        <v>15</v>
      </c>
      <c r="G34" s="11">
        <f>SUM(G21:G33)</f>
        <v>1825</v>
      </c>
      <c r="H34" s="11">
        <f>SUM(H21:H33)</f>
        <v>1825</v>
      </c>
      <c r="I34" s="11">
        <f>SUM(I21:I33)</f>
        <v>0</v>
      </c>
      <c r="K34" s="10" t="s">
        <v>15</v>
      </c>
      <c r="L34" s="11">
        <f>SUM(L21:L33)</f>
        <v>1655</v>
      </c>
      <c r="M34" s="11">
        <f>SUM(M21:M33)</f>
        <v>1655</v>
      </c>
      <c r="N34" s="11">
        <f>SUM(N21:N33)</f>
        <v>0</v>
      </c>
    </row>
    <row r="35" spans="1:14" x14ac:dyDescent="0.25">
      <c r="A35" s="263" t="s">
        <v>16</v>
      </c>
      <c r="B35" s="264"/>
      <c r="C35" s="264"/>
      <c r="D35" s="265"/>
      <c r="F35" s="219" t="s">
        <v>16</v>
      </c>
      <c r="G35" s="220"/>
      <c r="H35" s="220"/>
      <c r="I35" s="221"/>
      <c r="K35" s="219" t="s">
        <v>16</v>
      </c>
      <c r="L35" s="220"/>
      <c r="M35" s="220"/>
      <c r="N35" s="221"/>
    </row>
    <row r="36" spans="1:14" ht="15.75" thickBot="1" x14ac:dyDescent="0.3">
      <c r="A36" s="222"/>
      <c r="B36" s="223"/>
      <c r="C36" s="223"/>
      <c r="D36" s="224"/>
      <c r="F36" s="222"/>
      <c r="G36" s="223"/>
      <c r="H36" s="223"/>
      <c r="I36" s="224"/>
      <c r="K36" s="222"/>
      <c r="L36" s="223"/>
      <c r="M36" s="223"/>
      <c r="N36" s="224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134" t="s">
        <v>5</v>
      </c>
      <c r="B38" s="1"/>
      <c r="C38" s="2"/>
      <c r="D38" s="3"/>
      <c r="F38" s="134" t="s">
        <v>5</v>
      </c>
      <c r="G38" s="1"/>
      <c r="H38" s="2"/>
      <c r="I38" s="3"/>
      <c r="K38" s="134" t="s">
        <v>5</v>
      </c>
      <c r="L38" s="1"/>
      <c r="M38" s="2"/>
      <c r="N38" s="3"/>
    </row>
    <row r="39" spans="1:14" x14ac:dyDescent="0.25">
      <c r="A39" s="134" t="s">
        <v>6</v>
      </c>
      <c r="B39" s="4"/>
      <c r="C39" s="126"/>
      <c r="D39" s="3"/>
      <c r="F39" s="134" t="s">
        <v>6</v>
      </c>
      <c r="G39" s="4"/>
      <c r="H39" s="5"/>
      <c r="I39" s="6"/>
      <c r="K39" s="134" t="s">
        <v>6</v>
      </c>
      <c r="L39" s="4"/>
      <c r="M39" s="5"/>
      <c r="N39" s="6"/>
    </row>
    <row r="40" spans="1:14" x14ac:dyDescent="0.25">
      <c r="A40" s="134" t="s">
        <v>7</v>
      </c>
      <c r="B40" s="125">
        <f>SUM(C40:D40)</f>
        <v>1518</v>
      </c>
      <c r="C40" s="126">
        <v>1518</v>
      </c>
      <c r="D40" s="3">
        <v>0</v>
      </c>
      <c r="F40" s="134" t="s">
        <v>7</v>
      </c>
      <c r="G40" s="4">
        <f>SUM(H40,I40)</f>
        <v>1139</v>
      </c>
      <c r="H40" s="5">
        <v>1139</v>
      </c>
      <c r="I40" s="6">
        <v>0</v>
      </c>
      <c r="K40" s="134" t="s">
        <v>7</v>
      </c>
      <c r="L40" s="4">
        <f>SUM(M40,N40)</f>
        <v>1204</v>
      </c>
      <c r="M40" s="5">
        <v>1204</v>
      </c>
      <c r="N40" s="6">
        <v>0</v>
      </c>
    </row>
    <row r="41" spans="1:14" ht="15.75" customHeight="1" x14ac:dyDescent="0.25">
      <c r="A41" s="134" t="s">
        <v>8</v>
      </c>
      <c r="B41" s="4"/>
      <c r="C41" s="126"/>
      <c r="D41" s="3"/>
      <c r="F41" s="134" t="s">
        <v>8</v>
      </c>
      <c r="G41" s="4"/>
      <c r="H41" s="5"/>
      <c r="I41" s="6"/>
      <c r="K41" s="134" t="s">
        <v>8</v>
      </c>
      <c r="L41" s="4"/>
      <c r="M41" s="5"/>
      <c r="N41" s="6"/>
    </row>
    <row r="42" spans="1:14" x14ac:dyDescent="0.25">
      <c r="A42" s="134" t="s">
        <v>9</v>
      </c>
      <c r="B42" s="4"/>
      <c r="C42" s="126"/>
      <c r="D42" s="3"/>
      <c r="F42" s="134" t="s">
        <v>9</v>
      </c>
      <c r="G42" s="4"/>
      <c r="H42" s="5"/>
      <c r="I42" s="6"/>
      <c r="K42" s="134" t="s">
        <v>9</v>
      </c>
      <c r="L42" s="4"/>
      <c r="M42" s="5"/>
      <c r="N42" s="6"/>
    </row>
    <row r="43" spans="1:14" x14ac:dyDescent="0.25">
      <c r="A43" s="134" t="s">
        <v>10</v>
      </c>
      <c r="B43" s="125">
        <f>SUM(C43:D43)</f>
        <v>19438</v>
      </c>
      <c r="C43" s="126">
        <v>19421</v>
      </c>
      <c r="D43" s="3">
        <v>17</v>
      </c>
      <c r="F43" s="134" t="s">
        <v>10</v>
      </c>
      <c r="G43" s="4">
        <f>SUM(H43,I43)</f>
        <v>20467</v>
      </c>
      <c r="H43" s="5">
        <v>19583</v>
      </c>
      <c r="I43" s="6">
        <v>884</v>
      </c>
      <c r="K43" s="134" t="s">
        <v>10</v>
      </c>
      <c r="L43" s="4">
        <f>SUM(M43,N43)</f>
        <v>16631</v>
      </c>
      <c r="M43" s="5">
        <v>16248</v>
      </c>
      <c r="N43" s="6">
        <v>383</v>
      </c>
    </row>
    <row r="44" spans="1:14" x14ac:dyDescent="0.25">
      <c r="A44" s="134" t="s">
        <v>11</v>
      </c>
      <c r="B44" s="125">
        <f>SUM(C44:D44)</f>
        <v>20</v>
      </c>
      <c r="C44" s="126">
        <v>20</v>
      </c>
      <c r="D44" s="3"/>
      <c r="F44" s="134" t="s">
        <v>11</v>
      </c>
      <c r="G44" s="4">
        <f t="shared" ref="G44:G47" si="3">SUM(H44,I44)</f>
        <v>35</v>
      </c>
      <c r="H44" s="5">
        <v>35</v>
      </c>
      <c r="I44" s="6"/>
      <c r="K44" s="134" t="s">
        <v>11</v>
      </c>
      <c r="L44" s="4">
        <f t="shared" ref="L44:L47" si="4">SUM(M44,N44)</f>
        <v>25</v>
      </c>
      <c r="M44" s="5">
        <v>25</v>
      </c>
      <c r="N44" s="6"/>
    </row>
    <row r="45" spans="1:14" x14ac:dyDescent="0.25">
      <c r="A45" s="134" t="s">
        <v>12</v>
      </c>
      <c r="B45" s="125">
        <f>SUM(C45:D45)</f>
        <v>7776</v>
      </c>
      <c r="C45" s="126">
        <v>7767</v>
      </c>
      <c r="D45" s="3">
        <v>9</v>
      </c>
      <c r="F45" s="134" t="s">
        <v>12</v>
      </c>
      <c r="G45" s="4">
        <f t="shared" si="3"/>
        <v>6067</v>
      </c>
      <c r="H45" s="5">
        <v>6061</v>
      </c>
      <c r="I45" s="6">
        <v>6</v>
      </c>
      <c r="K45" s="134" t="s">
        <v>12</v>
      </c>
      <c r="L45" s="4">
        <f t="shared" si="4"/>
        <v>6808</v>
      </c>
      <c r="M45" s="5">
        <v>6441</v>
      </c>
      <c r="N45" s="6">
        <v>367</v>
      </c>
    </row>
    <row r="46" spans="1:14" x14ac:dyDescent="0.25">
      <c r="A46" s="134" t="s">
        <v>13</v>
      </c>
      <c r="B46" s="125"/>
      <c r="C46" s="126"/>
      <c r="D46" s="3"/>
      <c r="F46" s="134" t="s">
        <v>13</v>
      </c>
      <c r="G46" s="4"/>
      <c r="H46" s="5"/>
      <c r="I46" s="6"/>
      <c r="K46" s="134" t="s">
        <v>13</v>
      </c>
      <c r="L46" s="4"/>
      <c r="M46" s="5"/>
      <c r="N46" s="6"/>
    </row>
    <row r="47" spans="1:14" x14ac:dyDescent="0.25">
      <c r="A47" s="134" t="s">
        <v>14</v>
      </c>
      <c r="B47" s="125">
        <f>SUM(C47:D47)</f>
        <v>3553</v>
      </c>
      <c r="C47" s="126">
        <v>3551</v>
      </c>
      <c r="D47" s="3">
        <v>2</v>
      </c>
      <c r="F47" s="134" t="s">
        <v>14</v>
      </c>
      <c r="G47" s="4">
        <f t="shared" si="3"/>
        <v>3080</v>
      </c>
      <c r="H47" s="5">
        <v>3072</v>
      </c>
      <c r="I47" s="6">
        <v>8</v>
      </c>
      <c r="K47" s="134" t="s">
        <v>14</v>
      </c>
      <c r="L47" s="4">
        <f t="shared" si="4"/>
        <v>3135</v>
      </c>
      <c r="M47" s="5">
        <v>3053</v>
      </c>
      <c r="N47" s="6">
        <v>82</v>
      </c>
    </row>
    <row r="48" spans="1:14" x14ac:dyDescent="0.25">
      <c r="A48" s="134"/>
      <c r="B48" s="125"/>
      <c r="C48" s="126"/>
      <c r="D48" s="3"/>
      <c r="F48" s="134"/>
      <c r="G48" s="4"/>
      <c r="H48" s="5"/>
      <c r="I48" s="6"/>
      <c r="K48" s="134"/>
      <c r="L48" s="4"/>
      <c r="M48" s="5"/>
      <c r="N48" s="6"/>
    </row>
    <row r="49" spans="1:14" x14ac:dyDescent="0.25">
      <c r="A49" s="134"/>
      <c r="B49" s="125"/>
      <c r="C49" s="126"/>
      <c r="D49" s="3"/>
      <c r="F49" s="134"/>
      <c r="G49" s="4"/>
      <c r="H49" s="5"/>
      <c r="I49" s="6"/>
      <c r="K49" s="134"/>
      <c r="L49" s="4"/>
      <c r="M49" s="5"/>
      <c r="N49" s="6"/>
    </row>
    <row r="50" spans="1:14" x14ac:dyDescent="0.25">
      <c r="A50" s="134"/>
      <c r="B50" s="125"/>
      <c r="C50" s="126"/>
      <c r="D50" s="3"/>
      <c r="F50" s="134"/>
      <c r="G50" s="4"/>
      <c r="H50" s="5"/>
      <c r="I50" s="6"/>
      <c r="K50" s="134"/>
      <c r="L50" s="4"/>
      <c r="M50" s="5"/>
      <c r="N50" s="6"/>
    </row>
    <row r="51" spans="1:14" ht="15.75" thickBot="1" x14ac:dyDescent="0.3">
      <c r="A51" s="130" t="s">
        <v>15</v>
      </c>
      <c r="B51" s="131">
        <f>SUM(B38:B50)</f>
        <v>32305</v>
      </c>
      <c r="C51" s="132">
        <f>SUM(C38:C50)</f>
        <v>32277</v>
      </c>
      <c r="D51" s="132">
        <f>SUM(D38:D50)</f>
        <v>28</v>
      </c>
      <c r="F51" s="10" t="s">
        <v>15</v>
      </c>
      <c r="G51" s="11">
        <f>SUM(G38:G50)</f>
        <v>30788</v>
      </c>
      <c r="H51" s="12">
        <f>SUM(H38:H50)</f>
        <v>29890</v>
      </c>
      <c r="I51" s="12">
        <f>SUM(I38:I50)</f>
        <v>898</v>
      </c>
      <c r="K51" s="10" t="s">
        <v>15</v>
      </c>
      <c r="L51" s="11">
        <f>SUM(L38:L50)</f>
        <v>27803</v>
      </c>
      <c r="M51" s="11">
        <f>SUM(M38:M50)</f>
        <v>26971</v>
      </c>
      <c r="N51" s="11">
        <f>SUM(N38:N50)</f>
        <v>832</v>
      </c>
    </row>
    <row r="52" spans="1:14" x14ac:dyDescent="0.25">
      <c r="A52" s="263" t="s">
        <v>17</v>
      </c>
      <c r="B52" s="264"/>
      <c r="C52" s="264"/>
      <c r="D52" s="265"/>
      <c r="F52" s="219" t="s">
        <v>17</v>
      </c>
      <c r="G52" s="220"/>
      <c r="H52" s="220"/>
      <c r="I52" s="221"/>
      <c r="K52" s="219" t="s">
        <v>17</v>
      </c>
      <c r="L52" s="220"/>
      <c r="M52" s="220"/>
      <c r="N52" s="221"/>
    </row>
    <row r="53" spans="1:14" ht="15.75" thickBot="1" x14ac:dyDescent="0.3">
      <c r="A53" s="222"/>
      <c r="B53" s="223"/>
      <c r="C53" s="223"/>
      <c r="D53" s="224"/>
      <c r="F53" s="222"/>
      <c r="G53" s="223"/>
      <c r="H53" s="223"/>
      <c r="I53" s="224"/>
      <c r="K53" s="222"/>
      <c r="L53" s="223"/>
      <c r="M53" s="223"/>
      <c r="N53" s="224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34" t="s">
        <v>5</v>
      </c>
      <c r="B55" s="1"/>
      <c r="C55" s="2"/>
      <c r="D55" s="3"/>
      <c r="F55" s="134" t="s">
        <v>5</v>
      </c>
      <c r="G55" s="1"/>
      <c r="H55" s="2"/>
      <c r="I55" s="3"/>
      <c r="K55" s="134" t="s">
        <v>5</v>
      </c>
      <c r="L55" s="1"/>
      <c r="M55" s="2"/>
      <c r="N55" s="3"/>
    </row>
    <row r="56" spans="1:14" x14ac:dyDescent="0.25">
      <c r="A56" s="134" t="s">
        <v>6</v>
      </c>
      <c r="B56" s="125"/>
      <c r="C56" s="126"/>
      <c r="D56" s="3"/>
      <c r="F56" s="134" t="s">
        <v>6</v>
      </c>
      <c r="G56" s="4"/>
      <c r="H56" s="5"/>
      <c r="I56" s="6"/>
      <c r="K56" s="134" t="s">
        <v>6</v>
      </c>
      <c r="L56" s="4"/>
      <c r="M56" s="5"/>
      <c r="N56" s="6"/>
    </row>
    <row r="57" spans="1:14" x14ac:dyDescent="0.25">
      <c r="A57" s="134" t="s">
        <v>7</v>
      </c>
      <c r="B57" s="125">
        <f>SUM(C57,D57)</f>
        <v>1911</v>
      </c>
      <c r="C57" s="126">
        <v>1911</v>
      </c>
      <c r="D57" s="3">
        <v>0</v>
      </c>
      <c r="F57" s="134" t="s">
        <v>7</v>
      </c>
      <c r="G57" s="4">
        <f>SUM(H57,I57)</f>
        <v>1532</v>
      </c>
      <c r="H57" s="5">
        <v>1532</v>
      </c>
      <c r="I57" s="6">
        <v>0</v>
      </c>
      <c r="K57" s="134" t="s">
        <v>7</v>
      </c>
      <c r="L57" s="4">
        <f>SUM(M57,N57)</f>
        <v>1465</v>
      </c>
      <c r="M57" s="5">
        <v>1465</v>
      </c>
      <c r="N57" s="6">
        <v>0</v>
      </c>
    </row>
    <row r="58" spans="1:14" x14ac:dyDescent="0.25">
      <c r="A58" s="134" t="s">
        <v>8</v>
      </c>
      <c r="B58" s="125"/>
      <c r="C58" s="126"/>
      <c r="D58" s="3"/>
      <c r="F58" s="134" t="s">
        <v>8</v>
      </c>
      <c r="G58" s="4"/>
      <c r="H58" s="5"/>
      <c r="I58" s="6"/>
      <c r="K58" s="134" t="s">
        <v>8</v>
      </c>
      <c r="L58" s="4"/>
      <c r="M58" s="5"/>
      <c r="N58" s="6"/>
    </row>
    <row r="59" spans="1:14" x14ac:dyDescent="0.25">
      <c r="A59" s="134" t="s">
        <v>9</v>
      </c>
      <c r="B59" s="125"/>
      <c r="C59" s="126"/>
      <c r="D59" s="3"/>
      <c r="F59" s="134" t="s">
        <v>9</v>
      </c>
      <c r="G59" s="4"/>
      <c r="H59" s="5"/>
      <c r="I59" s="6"/>
      <c r="K59" s="134" t="s">
        <v>9</v>
      </c>
      <c r="L59" s="4"/>
      <c r="M59" s="5"/>
      <c r="N59" s="6"/>
    </row>
    <row r="60" spans="1:14" x14ac:dyDescent="0.25">
      <c r="A60" s="134" t="s">
        <v>10</v>
      </c>
      <c r="B60" s="125">
        <f>SUM(C60,D60)</f>
        <v>2523</v>
      </c>
      <c r="C60" s="126">
        <v>2521</v>
      </c>
      <c r="D60" s="3">
        <v>2</v>
      </c>
      <c r="F60" s="134" t="s">
        <v>10</v>
      </c>
      <c r="G60" s="4">
        <f>SUM(H60,I60)</f>
        <v>2490</v>
      </c>
      <c r="H60" s="5">
        <v>2485</v>
      </c>
      <c r="I60" s="6">
        <v>5</v>
      </c>
      <c r="K60" s="134" t="s">
        <v>10</v>
      </c>
      <c r="L60" s="4">
        <f>SUM(M60,N60)</f>
        <v>1908</v>
      </c>
      <c r="M60" s="5">
        <v>1885</v>
      </c>
      <c r="N60" s="6">
        <v>23</v>
      </c>
    </row>
    <row r="61" spans="1:14" x14ac:dyDescent="0.25">
      <c r="A61" s="134" t="s">
        <v>11</v>
      </c>
      <c r="B61" s="125">
        <f>SUM(C61,D61)</f>
        <v>125</v>
      </c>
      <c r="C61" s="126">
        <v>125</v>
      </c>
      <c r="D61" s="3">
        <v>0</v>
      </c>
      <c r="F61" s="134" t="s">
        <v>11</v>
      </c>
      <c r="G61" s="4">
        <f t="shared" ref="G61:G62" si="5">SUM(H61,I61)</f>
        <v>98</v>
      </c>
      <c r="H61" s="5">
        <v>98</v>
      </c>
      <c r="I61" s="6">
        <v>0</v>
      </c>
      <c r="K61" s="134" t="s">
        <v>11</v>
      </c>
      <c r="L61" s="4">
        <f t="shared" ref="L61:L64" si="6">SUM(M61,N61)</f>
        <v>70</v>
      </c>
      <c r="M61" s="5">
        <v>70</v>
      </c>
      <c r="N61" s="6">
        <v>0</v>
      </c>
    </row>
    <row r="62" spans="1:14" x14ac:dyDescent="0.25">
      <c r="A62" s="134" t="s">
        <v>12</v>
      </c>
      <c r="B62" s="125">
        <f>SUM(C62,D62)</f>
        <v>1328</v>
      </c>
      <c r="C62" s="126">
        <v>1328</v>
      </c>
      <c r="D62" s="3">
        <v>0</v>
      </c>
      <c r="F62" s="134" t="s">
        <v>12</v>
      </c>
      <c r="G62" s="4">
        <f t="shared" si="5"/>
        <v>1099</v>
      </c>
      <c r="H62" s="5">
        <v>1099</v>
      </c>
      <c r="I62" s="6">
        <v>0</v>
      </c>
      <c r="K62" s="134" t="s">
        <v>12</v>
      </c>
      <c r="L62" s="4">
        <f t="shared" si="6"/>
        <v>1085</v>
      </c>
      <c r="M62" s="5">
        <v>1085</v>
      </c>
      <c r="N62" s="6">
        <v>0</v>
      </c>
    </row>
    <row r="63" spans="1:14" x14ac:dyDescent="0.25">
      <c r="A63" s="134" t="s">
        <v>13</v>
      </c>
      <c r="B63" s="125"/>
      <c r="C63" s="126"/>
      <c r="D63" s="3"/>
      <c r="F63" s="134" t="s">
        <v>13</v>
      </c>
      <c r="G63" s="4"/>
      <c r="H63" s="5"/>
      <c r="I63" s="6"/>
      <c r="K63" s="134" t="s">
        <v>13</v>
      </c>
      <c r="L63" s="4"/>
      <c r="M63" s="5"/>
      <c r="N63" s="6"/>
    </row>
    <row r="64" spans="1:14" x14ac:dyDescent="0.25">
      <c r="A64" s="134" t="s">
        <v>14</v>
      </c>
      <c r="B64" s="125">
        <f>SUM(C64,D64)</f>
        <v>64</v>
      </c>
      <c r="C64" s="126">
        <v>64</v>
      </c>
      <c r="D64" s="3">
        <v>0</v>
      </c>
      <c r="F64" s="134" t="s">
        <v>14</v>
      </c>
      <c r="G64" s="4">
        <f>SUM(H64,I64)</f>
        <v>68</v>
      </c>
      <c r="H64" s="5">
        <v>68</v>
      </c>
      <c r="I64" s="6">
        <v>0</v>
      </c>
      <c r="K64" s="134" t="s">
        <v>14</v>
      </c>
      <c r="L64" s="4">
        <f t="shared" si="6"/>
        <v>123</v>
      </c>
      <c r="M64" s="5">
        <v>123</v>
      </c>
      <c r="N64" s="6">
        <v>0</v>
      </c>
    </row>
    <row r="65" spans="1:14" x14ac:dyDescent="0.25">
      <c r="A65" s="134"/>
      <c r="B65" s="125"/>
      <c r="C65" s="126"/>
      <c r="D65" s="3"/>
      <c r="F65" s="134"/>
      <c r="G65" s="4"/>
      <c r="H65" s="5"/>
      <c r="I65" s="6"/>
      <c r="K65" s="134"/>
      <c r="L65" s="4"/>
      <c r="M65" s="5"/>
      <c r="N65" s="6"/>
    </row>
    <row r="66" spans="1:14" x14ac:dyDescent="0.25">
      <c r="A66" s="134"/>
      <c r="B66" s="125"/>
      <c r="C66" s="126"/>
      <c r="D66" s="3"/>
      <c r="F66" s="134"/>
      <c r="G66" s="4"/>
      <c r="H66" s="5"/>
      <c r="I66" s="6"/>
      <c r="K66" s="134"/>
      <c r="L66" s="4"/>
      <c r="M66" s="5"/>
      <c r="N66" s="6"/>
    </row>
    <row r="67" spans="1:14" x14ac:dyDescent="0.25">
      <c r="A67" s="134"/>
      <c r="B67" s="125"/>
      <c r="C67" s="126"/>
      <c r="D67" s="3"/>
      <c r="F67" s="134"/>
      <c r="G67" s="4"/>
      <c r="H67" s="5"/>
      <c r="I67" s="6"/>
      <c r="K67" s="134"/>
      <c r="L67" s="4"/>
      <c r="M67" s="5"/>
      <c r="N67" s="6"/>
    </row>
    <row r="68" spans="1:14" ht="15.75" thickBot="1" x14ac:dyDescent="0.3">
      <c r="A68" s="130" t="s">
        <v>15</v>
      </c>
      <c r="B68" s="131">
        <f>SUM(B55:B67)</f>
        <v>5951</v>
      </c>
      <c r="C68" s="131">
        <f>SUM(C55:C67)</f>
        <v>5949</v>
      </c>
      <c r="D68" s="131">
        <f>SUM(D55:D67)</f>
        <v>2</v>
      </c>
      <c r="F68" s="10" t="s">
        <v>15</v>
      </c>
      <c r="G68" s="11">
        <f>SUM(G55:G67)</f>
        <v>5287</v>
      </c>
      <c r="H68" s="12">
        <f>SUM(H55:H67)</f>
        <v>5282</v>
      </c>
      <c r="I68" s="12">
        <f>SUM(I55:I67)</f>
        <v>5</v>
      </c>
      <c r="K68" s="10" t="s">
        <v>15</v>
      </c>
      <c r="L68" s="11">
        <f>SUM(L55:L67)</f>
        <v>4651</v>
      </c>
      <c r="M68" s="12">
        <f>+L68</f>
        <v>4651</v>
      </c>
      <c r="N68" s="11">
        <f>SUM(N55:N67)</f>
        <v>23</v>
      </c>
    </row>
    <row r="69" spans="1:14" x14ac:dyDescent="0.25">
      <c r="A69" s="263" t="s">
        <v>18</v>
      </c>
      <c r="B69" s="264"/>
      <c r="C69" s="264"/>
      <c r="D69" s="265"/>
      <c r="F69" s="219" t="s">
        <v>18</v>
      </c>
      <c r="G69" s="220"/>
      <c r="H69" s="220"/>
      <c r="I69" s="221"/>
      <c r="K69" s="219" t="s">
        <v>18</v>
      </c>
      <c r="L69" s="220"/>
      <c r="M69" s="220"/>
      <c r="N69" s="221"/>
    </row>
    <row r="70" spans="1:14" ht="15.75" thickBot="1" x14ac:dyDescent="0.3">
      <c r="A70" s="222"/>
      <c r="B70" s="223"/>
      <c r="C70" s="223"/>
      <c r="D70" s="224"/>
      <c r="F70" s="222"/>
      <c r="G70" s="223"/>
      <c r="H70" s="223"/>
      <c r="I70" s="224"/>
      <c r="K70" s="222"/>
      <c r="L70" s="223"/>
      <c r="M70" s="223"/>
      <c r="N70" s="224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134" t="s">
        <v>5</v>
      </c>
      <c r="B72" s="1"/>
      <c r="C72" s="2"/>
      <c r="D72" s="3"/>
      <c r="F72" s="133" t="s">
        <v>5</v>
      </c>
      <c r="G72" s="123"/>
      <c r="H72" s="127"/>
      <c r="I72" s="128"/>
      <c r="K72" s="134" t="s">
        <v>5</v>
      </c>
      <c r="L72" s="1"/>
      <c r="M72" s="2"/>
      <c r="N72" s="3"/>
    </row>
    <row r="73" spans="1:14" x14ac:dyDescent="0.25">
      <c r="A73" s="134" t="s">
        <v>6</v>
      </c>
      <c r="B73" s="125"/>
      <c r="C73" s="126"/>
      <c r="D73" s="3"/>
      <c r="F73" s="133" t="s">
        <v>6</v>
      </c>
      <c r="G73" s="124"/>
      <c r="H73" s="129"/>
      <c r="I73" s="128"/>
      <c r="K73" s="134" t="s">
        <v>6</v>
      </c>
      <c r="L73" s="4"/>
      <c r="M73" s="5"/>
      <c r="N73" s="6"/>
    </row>
    <row r="74" spans="1:14" x14ac:dyDescent="0.25">
      <c r="A74" s="134" t="s">
        <v>7</v>
      </c>
      <c r="B74" s="125">
        <f>SUM(C74,D74)</f>
        <v>3246</v>
      </c>
      <c r="C74" s="126">
        <v>3246</v>
      </c>
      <c r="D74" s="3">
        <v>0</v>
      </c>
      <c r="F74" s="133" t="s">
        <v>7</v>
      </c>
      <c r="G74" s="124">
        <f>SUM(H74,I74)</f>
        <v>2655</v>
      </c>
      <c r="H74" s="129">
        <v>2655</v>
      </c>
      <c r="I74" s="128">
        <v>0</v>
      </c>
      <c r="K74" s="134" t="s">
        <v>7</v>
      </c>
      <c r="L74" s="4">
        <f>SUM(M74,N74)</f>
        <v>2335</v>
      </c>
      <c r="M74" s="5">
        <v>2335</v>
      </c>
      <c r="N74" s="6">
        <v>0</v>
      </c>
    </row>
    <row r="75" spans="1:14" x14ac:dyDescent="0.25">
      <c r="A75" s="134" t="s">
        <v>8</v>
      </c>
      <c r="B75" s="125"/>
      <c r="C75" s="126"/>
      <c r="D75" s="3"/>
      <c r="F75" s="133" t="s">
        <v>8</v>
      </c>
      <c r="G75" s="124"/>
      <c r="H75" s="129"/>
      <c r="I75" s="128"/>
      <c r="K75" s="134" t="s">
        <v>8</v>
      </c>
      <c r="L75" s="4"/>
      <c r="M75" s="5"/>
      <c r="N75" s="6"/>
    </row>
    <row r="76" spans="1:14" x14ac:dyDescent="0.25">
      <c r="A76" s="134" t="s">
        <v>9</v>
      </c>
      <c r="B76" s="125"/>
      <c r="C76" s="126"/>
      <c r="D76" s="3"/>
      <c r="F76" s="133" t="s">
        <v>9</v>
      </c>
      <c r="G76" s="124"/>
      <c r="H76" s="129"/>
      <c r="I76" s="128"/>
      <c r="K76" s="134" t="s">
        <v>9</v>
      </c>
      <c r="L76" s="4"/>
      <c r="M76" s="5"/>
      <c r="N76" s="6"/>
    </row>
    <row r="77" spans="1:14" x14ac:dyDescent="0.25">
      <c r="A77" s="134" t="s">
        <v>10</v>
      </c>
      <c r="B77" s="125">
        <f>SUM(C77,D77)</f>
        <v>1247</v>
      </c>
      <c r="C77" s="126">
        <v>1247</v>
      </c>
      <c r="D77" s="3">
        <v>0</v>
      </c>
      <c r="F77" s="133" t="s">
        <v>10</v>
      </c>
      <c r="G77" s="124">
        <f>SUM(H77,I77)</f>
        <v>1014</v>
      </c>
      <c r="H77" s="129">
        <v>1014</v>
      </c>
      <c r="I77" s="128">
        <v>0</v>
      </c>
      <c r="K77" s="134" t="s">
        <v>10</v>
      </c>
      <c r="L77" s="4">
        <f>SUM(M77,N77)</f>
        <v>872</v>
      </c>
      <c r="M77" s="5">
        <v>872</v>
      </c>
      <c r="N77" s="6">
        <v>0</v>
      </c>
    </row>
    <row r="78" spans="1:14" x14ac:dyDescent="0.25">
      <c r="A78" s="134" t="s">
        <v>11</v>
      </c>
      <c r="B78" s="125">
        <f t="shared" ref="B78:B81" si="7">SUM(C78,D78)</f>
        <v>120</v>
      </c>
      <c r="C78" s="126">
        <v>120</v>
      </c>
      <c r="D78" s="3">
        <v>0</v>
      </c>
      <c r="F78" s="133" t="s">
        <v>11</v>
      </c>
      <c r="G78" s="124">
        <f t="shared" ref="G78:G81" si="8">SUM(H78,I78)</f>
        <v>77</v>
      </c>
      <c r="H78" s="129">
        <v>77</v>
      </c>
      <c r="I78" s="128">
        <v>0</v>
      </c>
      <c r="K78" s="134" t="s">
        <v>11</v>
      </c>
      <c r="L78" s="4">
        <f t="shared" ref="L78:L79" si="9">SUM(M78,N78)</f>
        <v>85</v>
      </c>
      <c r="M78" s="5">
        <v>85</v>
      </c>
      <c r="N78" s="6">
        <v>0</v>
      </c>
    </row>
    <row r="79" spans="1:14" x14ac:dyDescent="0.25">
      <c r="A79" s="134" t="s">
        <v>12</v>
      </c>
      <c r="B79" s="125">
        <f t="shared" si="7"/>
        <v>1833</v>
      </c>
      <c r="C79" s="126">
        <v>1833</v>
      </c>
      <c r="D79" s="3">
        <v>0</v>
      </c>
      <c r="F79" s="133" t="s">
        <v>12</v>
      </c>
      <c r="G79" s="124">
        <f t="shared" si="8"/>
        <v>1637</v>
      </c>
      <c r="H79" s="129">
        <v>1637</v>
      </c>
      <c r="I79" s="128">
        <v>0</v>
      </c>
      <c r="K79" s="134" t="s">
        <v>12</v>
      </c>
      <c r="L79" s="4">
        <f t="shared" si="9"/>
        <v>1652</v>
      </c>
      <c r="M79" s="5">
        <v>1652</v>
      </c>
      <c r="N79" s="6">
        <v>0</v>
      </c>
    </row>
    <row r="80" spans="1:14" x14ac:dyDescent="0.25">
      <c r="A80" s="134" t="s">
        <v>13</v>
      </c>
      <c r="B80" s="125"/>
      <c r="C80" s="126"/>
      <c r="D80" s="3"/>
      <c r="F80" s="133" t="s">
        <v>13</v>
      </c>
      <c r="G80" s="124"/>
      <c r="H80" s="129"/>
      <c r="I80" s="128"/>
      <c r="K80" s="134" t="s">
        <v>13</v>
      </c>
      <c r="L80" s="4"/>
      <c r="M80" s="5"/>
      <c r="N80" s="6"/>
    </row>
    <row r="81" spans="1:14" x14ac:dyDescent="0.25">
      <c r="A81" s="134" t="s">
        <v>14</v>
      </c>
      <c r="B81" s="125">
        <f t="shared" si="7"/>
        <v>151</v>
      </c>
      <c r="C81" s="126">
        <v>151</v>
      </c>
      <c r="D81" s="3">
        <v>0</v>
      </c>
      <c r="F81" s="133" t="s">
        <v>14</v>
      </c>
      <c r="G81" s="124">
        <f t="shared" si="8"/>
        <v>167</v>
      </c>
      <c r="H81" s="129">
        <v>167</v>
      </c>
      <c r="I81" s="128">
        <v>0</v>
      </c>
      <c r="K81" s="134" t="s">
        <v>14</v>
      </c>
      <c r="L81" s="4">
        <f t="shared" ref="L81" si="10">SUM(M81,N81)</f>
        <v>218</v>
      </c>
      <c r="M81" s="5">
        <v>218</v>
      </c>
      <c r="N81" s="6">
        <v>0</v>
      </c>
    </row>
    <row r="82" spans="1:14" x14ac:dyDescent="0.25">
      <c r="A82" s="134"/>
      <c r="B82" s="125"/>
      <c r="C82" s="126"/>
      <c r="D82" s="3"/>
      <c r="F82" s="133"/>
      <c r="G82" s="124"/>
      <c r="H82" s="129"/>
      <c r="I82" s="128"/>
      <c r="K82" s="134"/>
      <c r="L82" s="4"/>
      <c r="M82" s="5"/>
      <c r="N82" s="6"/>
    </row>
    <row r="83" spans="1:14" x14ac:dyDescent="0.25">
      <c r="A83" s="134"/>
      <c r="B83" s="125"/>
      <c r="C83" s="126"/>
      <c r="D83" s="3"/>
      <c r="F83" s="133"/>
      <c r="G83" s="124"/>
      <c r="H83" s="129"/>
      <c r="I83" s="128"/>
      <c r="K83" s="134"/>
      <c r="L83" s="4"/>
      <c r="M83" s="5"/>
      <c r="N83" s="6"/>
    </row>
    <row r="84" spans="1:14" x14ac:dyDescent="0.25">
      <c r="A84" s="134"/>
      <c r="B84" s="125"/>
      <c r="C84" s="126"/>
      <c r="D84" s="3"/>
      <c r="F84" s="133"/>
      <c r="G84" s="124"/>
      <c r="H84" s="129"/>
      <c r="I84" s="128"/>
      <c r="K84" s="134"/>
      <c r="L84" s="4"/>
      <c r="M84" s="5"/>
      <c r="N84" s="6"/>
    </row>
    <row r="85" spans="1:14" ht="15.75" thickBot="1" x14ac:dyDescent="0.3">
      <c r="A85" s="13" t="s">
        <v>15</v>
      </c>
      <c r="B85" s="14">
        <f>SUM(B72:B84)</f>
        <v>6597</v>
      </c>
      <c r="C85" s="14">
        <f>SUM(C72:C84)</f>
        <v>6597</v>
      </c>
      <c r="D85" s="14">
        <f>SUM(D72:D84)</f>
        <v>0</v>
      </c>
      <c r="F85" s="13" t="s">
        <v>15</v>
      </c>
      <c r="G85" s="14">
        <f>SUM(G72:G84)</f>
        <v>5550</v>
      </c>
      <c r="H85" s="14">
        <f>SUM(H72:H84)</f>
        <v>5550</v>
      </c>
      <c r="I85" s="14">
        <f>SUM(I72:I84)</f>
        <v>0</v>
      </c>
      <c r="K85" s="13" t="s">
        <v>15</v>
      </c>
      <c r="L85" s="14">
        <f>SUM(L72:L84)</f>
        <v>5162</v>
      </c>
      <c r="M85" s="14">
        <f>SUM(M72:M84)</f>
        <v>5162</v>
      </c>
      <c r="N85" s="14">
        <f>SUM(N72:N84)</f>
        <v>0</v>
      </c>
    </row>
  </sheetData>
  <mergeCells count="39"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abSelected="1" topLeftCell="F1" zoomScale="85" zoomScaleNormal="85" workbookViewId="0">
      <selection activeCell="U13" sqref="U1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70" t="s">
        <v>77</v>
      </c>
      <c r="C1" s="71"/>
      <c r="D1" s="72"/>
      <c r="E1" s="77"/>
    </row>
    <row r="2" spans="1:27" ht="19.5" thickBot="1" x14ac:dyDescent="0.35">
      <c r="B2" s="73" t="s">
        <v>71</v>
      </c>
      <c r="C2" s="118" t="s">
        <v>78</v>
      </c>
      <c r="D2" s="75"/>
      <c r="E2" s="77"/>
    </row>
    <row r="3" spans="1:27" ht="15.75" thickBot="1" x14ac:dyDescent="0.3"/>
    <row r="4" spans="1:27" ht="15.75" thickBot="1" x14ac:dyDescent="0.3">
      <c r="A4" s="25"/>
      <c r="B4" s="260" t="s">
        <v>27</v>
      </c>
      <c r="C4" s="261"/>
      <c r="D4" s="262"/>
      <c r="E4" s="25"/>
      <c r="F4" s="25"/>
      <c r="G4" s="25"/>
      <c r="H4" s="25"/>
      <c r="I4" s="260" t="s">
        <v>28</v>
      </c>
      <c r="J4" s="261"/>
      <c r="K4" s="262"/>
      <c r="L4" s="25"/>
      <c r="M4" s="25"/>
      <c r="N4" s="26"/>
      <c r="O4" s="25"/>
      <c r="P4" s="260" t="s">
        <v>29</v>
      </c>
      <c r="Q4" s="261"/>
      <c r="R4" s="262"/>
      <c r="S4" s="25"/>
      <c r="T4" s="25"/>
      <c r="U4" s="26"/>
      <c r="V4" s="25"/>
      <c r="W4" s="260" t="s">
        <v>30</v>
      </c>
      <c r="X4" s="261"/>
      <c r="Y4" s="262"/>
      <c r="Z4" s="25"/>
      <c r="AA4" s="25"/>
    </row>
    <row r="5" spans="1:27" x14ac:dyDescent="0.25">
      <c r="A5" s="256" t="s">
        <v>31</v>
      </c>
      <c r="B5" s="258" t="s">
        <v>32</v>
      </c>
      <c r="C5" s="258" t="s">
        <v>33</v>
      </c>
      <c r="D5" s="254" t="s">
        <v>34</v>
      </c>
      <c r="E5" s="258" t="s">
        <v>35</v>
      </c>
      <c r="F5" s="254" t="s">
        <v>36</v>
      </c>
      <c r="G5" s="27"/>
      <c r="H5" s="256" t="s">
        <v>31</v>
      </c>
      <c r="I5" s="258" t="s">
        <v>32</v>
      </c>
      <c r="J5" s="258" t="s">
        <v>33</v>
      </c>
      <c r="K5" s="254" t="s">
        <v>34</v>
      </c>
      <c r="L5" s="258" t="s">
        <v>35</v>
      </c>
      <c r="M5" s="254" t="s">
        <v>36</v>
      </c>
      <c r="N5" s="26"/>
      <c r="O5" s="256" t="s">
        <v>31</v>
      </c>
      <c r="P5" s="258" t="s">
        <v>32</v>
      </c>
      <c r="Q5" s="258" t="s">
        <v>33</v>
      </c>
      <c r="R5" s="254" t="s">
        <v>34</v>
      </c>
      <c r="S5" s="258" t="s">
        <v>35</v>
      </c>
      <c r="T5" s="254" t="s">
        <v>36</v>
      </c>
      <c r="U5" s="26"/>
      <c r="V5" s="256" t="s">
        <v>31</v>
      </c>
      <c r="W5" s="258" t="s">
        <v>32</v>
      </c>
      <c r="X5" s="258" t="s">
        <v>33</v>
      </c>
      <c r="Y5" s="254" t="s">
        <v>34</v>
      </c>
      <c r="Z5" s="258" t="s">
        <v>35</v>
      </c>
      <c r="AA5" s="254" t="s">
        <v>36</v>
      </c>
    </row>
    <row r="6" spans="1:27" ht="15.75" thickBot="1" x14ac:dyDescent="0.3">
      <c r="A6" s="257"/>
      <c r="B6" s="259"/>
      <c r="C6" s="259"/>
      <c r="D6" s="255"/>
      <c r="E6" s="259"/>
      <c r="F6" s="255"/>
      <c r="G6" s="28"/>
      <c r="H6" s="257"/>
      <c r="I6" s="259"/>
      <c r="J6" s="259"/>
      <c r="K6" s="255"/>
      <c r="L6" s="259"/>
      <c r="M6" s="255"/>
      <c r="N6" s="26"/>
      <c r="O6" s="257"/>
      <c r="P6" s="259"/>
      <c r="Q6" s="259"/>
      <c r="R6" s="255"/>
      <c r="S6" s="259"/>
      <c r="T6" s="255"/>
      <c r="U6" s="26"/>
      <c r="V6" s="257"/>
      <c r="W6" s="259"/>
      <c r="X6" s="259"/>
      <c r="Y6" s="255"/>
      <c r="Z6" s="259"/>
      <c r="AA6" s="255"/>
    </row>
    <row r="7" spans="1:27" x14ac:dyDescent="0.25">
      <c r="A7" s="56" t="s">
        <v>37</v>
      </c>
      <c r="B7" s="106">
        <f>SUM(C7,E7)</f>
        <v>52</v>
      </c>
      <c r="C7" s="30">
        <v>52</v>
      </c>
      <c r="D7" s="79">
        <f>+C7/B7</f>
        <v>1</v>
      </c>
      <c r="E7" s="32">
        <v>0</v>
      </c>
      <c r="F7" s="78">
        <f>+E7/B7</f>
        <v>0</v>
      </c>
      <c r="G7" s="25"/>
      <c r="H7" s="56" t="s">
        <v>37</v>
      </c>
      <c r="I7" s="106">
        <f>SUM(J7,L7)</f>
        <v>208</v>
      </c>
      <c r="J7" s="30">
        <v>208</v>
      </c>
      <c r="K7" s="79">
        <f>+J7/I7</f>
        <v>1</v>
      </c>
      <c r="L7" s="32">
        <v>0</v>
      </c>
      <c r="M7" s="78">
        <f>+L7/I7</f>
        <v>0</v>
      </c>
      <c r="N7" s="26"/>
      <c r="O7" s="56" t="s">
        <v>37</v>
      </c>
      <c r="P7" s="29">
        <f>SUM(Q7,S7)</f>
        <v>58</v>
      </c>
      <c r="Q7" s="29">
        <v>58</v>
      </c>
      <c r="R7" s="31">
        <f>+Q7/P7</f>
        <v>1</v>
      </c>
      <c r="S7" s="34">
        <v>0</v>
      </c>
      <c r="T7" s="33">
        <f>+S7/P7</f>
        <v>0</v>
      </c>
      <c r="U7" s="26"/>
      <c r="V7" s="56" t="s">
        <v>37</v>
      </c>
      <c r="W7" s="29">
        <f>SUM(X7,Z7)</f>
        <v>48</v>
      </c>
      <c r="X7" s="29">
        <v>48</v>
      </c>
      <c r="Y7" s="31">
        <f>+X7/W7</f>
        <v>1</v>
      </c>
      <c r="Z7" s="34">
        <v>0</v>
      </c>
      <c r="AA7" s="33">
        <f>+Z7/W7</f>
        <v>0</v>
      </c>
    </row>
    <row r="8" spans="1:27" x14ac:dyDescent="0.25">
      <c r="A8" s="56" t="s">
        <v>38</v>
      </c>
      <c r="B8" s="106">
        <v>0</v>
      </c>
      <c r="C8" s="30">
        <v>0</v>
      </c>
      <c r="D8" s="79">
        <v>0</v>
      </c>
      <c r="E8" s="32">
        <v>0</v>
      </c>
      <c r="F8" s="78">
        <v>0</v>
      </c>
      <c r="G8" s="25"/>
      <c r="H8" s="56" t="s">
        <v>38</v>
      </c>
      <c r="I8" s="106">
        <f t="shared" ref="I8:I20" si="0">SUM(J8,L8)</f>
        <v>54</v>
      </c>
      <c r="J8" s="30">
        <v>54</v>
      </c>
      <c r="K8" s="79">
        <f>+J8/I8</f>
        <v>1</v>
      </c>
      <c r="L8" s="32">
        <v>0</v>
      </c>
      <c r="M8" s="78">
        <f>+L8/I8</f>
        <v>0</v>
      </c>
      <c r="N8" s="26"/>
      <c r="O8" s="56" t="s">
        <v>38</v>
      </c>
      <c r="P8" s="29">
        <f t="shared" ref="P8:P20" si="1">SUM(Q8,S8)</f>
        <v>8</v>
      </c>
      <c r="Q8" s="29">
        <v>8</v>
      </c>
      <c r="R8" s="31">
        <f t="shared" ref="R8:R21" si="2">+Q8/P8</f>
        <v>1</v>
      </c>
      <c r="S8" s="34">
        <v>0</v>
      </c>
      <c r="T8" s="33">
        <f t="shared" ref="T8:T21" si="3">+S8/P8</f>
        <v>0</v>
      </c>
      <c r="U8" s="26"/>
      <c r="V8" s="56" t="s">
        <v>38</v>
      </c>
      <c r="W8" s="29">
        <f t="shared" ref="W8:W20" si="4">SUM(X8,Z8)</f>
        <v>4</v>
      </c>
      <c r="X8" s="29">
        <v>4</v>
      </c>
      <c r="Y8" s="31">
        <f t="shared" ref="Y8:Y21" si="5">+X8/W8</f>
        <v>1</v>
      </c>
      <c r="Z8" s="34">
        <v>0</v>
      </c>
      <c r="AA8" s="33">
        <f t="shared" ref="AA8:AA21" si="6">+Z8/W8</f>
        <v>0</v>
      </c>
    </row>
    <row r="9" spans="1:27" x14ac:dyDescent="0.25">
      <c r="A9" s="56" t="s">
        <v>39</v>
      </c>
      <c r="B9" s="106">
        <f t="shared" ref="B9:B20" si="7">SUM(C9,E9)</f>
        <v>2</v>
      </c>
      <c r="C9" s="30">
        <v>2</v>
      </c>
      <c r="D9" s="79">
        <f t="shared" ref="D9:D21" si="8">+C9/B9</f>
        <v>1</v>
      </c>
      <c r="E9" s="32">
        <v>0</v>
      </c>
      <c r="F9" s="78">
        <f t="shared" ref="F9:F20" si="9">+E9/B9</f>
        <v>0</v>
      </c>
      <c r="G9" s="25"/>
      <c r="H9" s="56" t="s">
        <v>39</v>
      </c>
      <c r="I9" s="106">
        <f t="shared" si="0"/>
        <v>142</v>
      </c>
      <c r="J9" s="30">
        <v>142</v>
      </c>
      <c r="K9" s="79">
        <f t="shared" ref="K9:K21" si="10">+J9/I9</f>
        <v>1</v>
      </c>
      <c r="L9" s="32">
        <v>0</v>
      </c>
      <c r="M9" s="78">
        <f t="shared" ref="M9:M20" si="11">+L9/I9</f>
        <v>0</v>
      </c>
      <c r="N9" s="26"/>
      <c r="O9" s="56" t="s">
        <v>39</v>
      </c>
      <c r="P9" s="29">
        <f t="shared" si="1"/>
        <v>27</v>
      </c>
      <c r="Q9" s="29">
        <v>27</v>
      </c>
      <c r="R9" s="31">
        <f t="shared" si="2"/>
        <v>1</v>
      </c>
      <c r="S9" s="34">
        <v>0</v>
      </c>
      <c r="T9" s="33">
        <f t="shared" si="3"/>
        <v>0</v>
      </c>
      <c r="U9" s="26"/>
      <c r="V9" s="56" t="s">
        <v>39</v>
      </c>
      <c r="W9" s="29">
        <f t="shared" si="4"/>
        <v>145</v>
      </c>
      <c r="X9" s="29">
        <v>145</v>
      </c>
      <c r="Y9" s="31">
        <f t="shared" si="5"/>
        <v>1</v>
      </c>
      <c r="Z9" s="34">
        <v>0</v>
      </c>
      <c r="AA9" s="33">
        <f t="shared" si="6"/>
        <v>0</v>
      </c>
    </row>
    <row r="10" spans="1:27" x14ac:dyDescent="0.25">
      <c r="A10" s="56" t="s">
        <v>40</v>
      </c>
      <c r="B10" s="106">
        <v>0</v>
      </c>
      <c r="C10" s="30">
        <v>0</v>
      </c>
      <c r="D10" s="79">
        <v>0</v>
      </c>
      <c r="E10" s="32">
        <v>0</v>
      </c>
      <c r="F10" s="78">
        <v>0</v>
      </c>
      <c r="G10" s="25"/>
      <c r="H10" s="56" t="s">
        <v>40</v>
      </c>
      <c r="I10" s="106">
        <f t="shared" si="0"/>
        <v>191</v>
      </c>
      <c r="J10" s="30">
        <v>191</v>
      </c>
      <c r="K10" s="79">
        <f t="shared" si="10"/>
        <v>1</v>
      </c>
      <c r="L10" s="32">
        <v>0</v>
      </c>
      <c r="M10" s="78">
        <f t="shared" si="11"/>
        <v>0</v>
      </c>
      <c r="N10" s="26"/>
      <c r="O10" s="56" t="s">
        <v>40</v>
      </c>
      <c r="P10" s="29">
        <f t="shared" si="1"/>
        <v>26</v>
      </c>
      <c r="Q10" s="29">
        <v>26</v>
      </c>
      <c r="R10" s="31">
        <f t="shared" si="2"/>
        <v>1</v>
      </c>
      <c r="S10" s="34">
        <v>0</v>
      </c>
      <c r="T10" s="33">
        <f t="shared" si="3"/>
        <v>0</v>
      </c>
      <c r="U10" s="26"/>
      <c r="V10" s="56" t="s">
        <v>40</v>
      </c>
      <c r="W10" s="29">
        <f t="shared" si="4"/>
        <v>13</v>
      </c>
      <c r="X10" s="29">
        <v>13</v>
      </c>
      <c r="Y10" s="31">
        <f t="shared" si="5"/>
        <v>1</v>
      </c>
      <c r="Z10" s="34">
        <v>0</v>
      </c>
      <c r="AA10" s="33">
        <f t="shared" si="6"/>
        <v>0</v>
      </c>
    </row>
    <row r="11" spans="1:27" x14ac:dyDescent="0.25">
      <c r="A11" s="56" t="s">
        <v>41</v>
      </c>
      <c r="B11" s="106">
        <v>0</v>
      </c>
      <c r="C11" s="30">
        <v>0</v>
      </c>
      <c r="D11" s="79">
        <v>0</v>
      </c>
      <c r="E11" s="32">
        <v>0</v>
      </c>
      <c r="F11" s="78">
        <v>0</v>
      </c>
      <c r="G11" s="25"/>
      <c r="H11" s="56" t="s">
        <v>41</v>
      </c>
      <c r="I11" s="106">
        <f t="shared" si="0"/>
        <v>133</v>
      </c>
      <c r="J11" s="30">
        <v>132</v>
      </c>
      <c r="K11" s="79">
        <f t="shared" si="10"/>
        <v>0.99248120300751874</v>
      </c>
      <c r="L11" s="32">
        <v>1</v>
      </c>
      <c r="M11" s="78">
        <f t="shared" si="11"/>
        <v>7.5187969924812026E-3</v>
      </c>
      <c r="N11" s="26"/>
      <c r="O11" s="56" t="s">
        <v>41</v>
      </c>
      <c r="P11" s="29">
        <f t="shared" si="1"/>
        <v>9</v>
      </c>
      <c r="Q11" s="29">
        <v>9</v>
      </c>
      <c r="R11" s="31">
        <f t="shared" si="2"/>
        <v>1</v>
      </c>
      <c r="S11" s="34">
        <v>0</v>
      </c>
      <c r="T11" s="33">
        <f t="shared" si="3"/>
        <v>0</v>
      </c>
      <c r="U11" s="26"/>
      <c r="V11" s="56" t="s">
        <v>41</v>
      </c>
      <c r="W11" s="29">
        <f t="shared" si="4"/>
        <v>0</v>
      </c>
      <c r="X11" s="29">
        <v>0</v>
      </c>
      <c r="Y11" s="31">
        <v>0</v>
      </c>
      <c r="Z11" s="34">
        <v>0</v>
      </c>
      <c r="AA11" s="33">
        <v>0</v>
      </c>
    </row>
    <row r="12" spans="1:27" x14ac:dyDescent="0.25">
      <c r="A12" s="56" t="s">
        <v>42</v>
      </c>
      <c r="B12" s="106">
        <v>0</v>
      </c>
      <c r="C12" s="30">
        <v>0</v>
      </c>
      <c r="D12" s="79">
        <v>0</v>
      </c>
      <c r="E12" s="32">
        <v>0</v>
      </c>
      <c r="F12" s="78">
        <v>0</v>
      </c>
      <c r="G12" s="25"/>
      <c r="H12" s="56" t="s">
        <v>42</v>
      </c>
      <c r="I12" s="106">
        <f t="shared" si="0"/>
        <v>54</v>
      </c>
      <c r="J12" s="30">
        <v>54</v>
      </c>
      <c r="K12" s="79">
        <f t="shared" si="10"/>
        <v>1</v>
      </c>
      <c r="L12" s="32">
        <v>0</v>
      </c>
      <c r="M12" s="78">
        <f t="shared" si="11"/>
        <v>0</v>
      </c>
      <c r="N12" s="26"/>
      <c r="O12" s="56" t="s">
        <v>42</v>
      </c>
      <c r="P12" s="29">
        <f t="shared" si="1"/>
        <v>2</v>
      </c>
      <c r="Q12" s="29">
        <v>2</v>
      </c>
      <c r="R12" s="31">
        <f t="shared" si="2"/>
        <v>1</v>
      </c>
      <c r="S12" s="34">
        <v>0</v>
      </c>
      <c r="T12" s="33">
        <f t="shared" si="3"/>
        <v>0</v>
      </c>
      <c r="U12" s="26"/>
      <c r="V12" s="56" t="s">
        <v>42</v>
      </c>
      <c r="W12" s="29">
        <f t="shared" si="4"/>
        <v>6</v>
      </c>
      <c r="X12" s="29">
        <v>6</v>
      </c>
      <c r="Y12" s="31">
        <f t="shared" si="5"/>
        <v>1</v>
      </c>
      <c r="Z12" s="34">
        <v>0</v>
      </c>
      <c r="AA12" s="33">
        <f t="shared" si="6"/>
        <v>0</v>
      </c>
    </row>
    <row r="13" spans="1:27" x14ac:dyDescent="0.25">
      <c r="A13" s="56" t="s">
        <v>43</v>
      </c>
      <c r="B13" s="106">
        <v>0</v>
      </c>
      <c r="C13" s="30">
        <v>0</v>
      </c>
      <c r="D13" s="79">
        <v>0</v>
      </c>
      <c r="E13" s="32">
        <v>0</v>
      </c>
      <c r="F13" s="78">
        <v>0</v>
      </c>
      <c r="G13" s="25"/>
      <c r="H13" s="56" t="s">
        <v>43</v>
      </c>
      <c r="I13" s="106">
        <f t="shared" si="0"/>
        <v>308</v>
      </c>
      <c r="J13" s="30">
        <v>308</v>
      </c>
      <c r="K13" s="79">
        <f t="shared" si="10"/>
        <v>1</v>
      </c>
      <c r="L13" s="32">
        <v>0</v>
      </c>
      <c r="M13" s="78">
        <f t="shared" si="11"/>
        <v>0</v>
      </c>
      <c r="N13" s="26"/>
      <c r="O13" s="56" t="s">
        <v>43</v>
      </c>
      <c r="P13" s="29">
        <f t="shared" si="1"/>
        <v>2</v>
      </c>
      <c r="Q13" s="29">
        <v>2</v>
      </c>
      <c r="R13" s="31">
        <f t="shared" si="2"/>
        <v>1</v>
      </c>
      <c r="S13" s="34">
        <v>0</v>
      </c>
      <c r="T13" s="33">
        <f t="shared" si="3"/>
        <v>0</v>
      </c>
      <c r="U13" s="26"/>
      <c r="V13" s="56" t="s">
        <v>43</v>
      </c>
      <c r="W13" s="29">
        <f t="shared" si="4"/>
        <v>0</v>
      </c>
      <c r="X13" s="29">
        <v>0</v>
      </c>
      <c r="Y13" s="31">
        <v>0</v>
      </c>
      <c r="Z13" s="34">
        <v>0</v>
      </c>
      <c r="AA13" s="33">
        <v>0</v>
      </c>
    </row>
    <row r="14" spans="1:27" x14ac:dyDescent="0.25">
      <c r="A14" s="56" t="s">
        <v>44</v>
      </c>
      <c r="B14" s="106">
        <v>0</v>
      </c>
      <c r="C14" s="30">
        <v>0</v>
      </c>
      <c r="D14" s="79">
        <v>0</v>
      </c>
      <c r="E14" s="32">
        <v>0</v>
      </c>
      <c r="F14" s="78">
        <v>0</v>
      </c>
      <c r="G14" s="25"/>
      <c r="H14" s="56" t="s">
        <v>44</v>
      </c>
      <c r="I14" s="106">
        <f t="shared" si="0"/>
        <v>94</v>
      </c>
      <c r="J14" s="30">
        <v>94</v>
      </c>
      <c r="K14" s="79">
        <f t="shared" si="10"/>
        <v>1</v>
      </c>
      <c r="L14" s="32">
        <v>0</v>
      </c>
      <c r="M14" s="78">
        <f t="shared" si="11"/>
        <v>0</v>
      </c>
      <c r="N14" s="26"/>
      <c r="O14" s="56" t="s">
        <v>44</v>
      </c>
      <c r="P14" s="29">
        <f t="shared" si="1"/>
        <v>10</v>
      </c>
      <c r="Q14" s="29">
        <v>10</v>
      </c>
      <c r="R14" s="31">
        <f t="shared" si="2"/>
        <v>1</v>
      </c>
      <c r="S14" s="34">
        <v>0</v>
      </c>
      <c r="T14" s="33">
        <f t="shared" si="3"/>
        <v>0</v>
      </c>
      <c r="U14" s="26"/>
      <c r="V14" s="56" t="s">
        <v>44</v>
      </c>
      <c r="W14" s="29">
        <f t="shared" si="4"/>
        <v>4</v>
      </c>
      <c r="X14" s="29">
        <v>4</v>
      </c>
      <c r="Y14" s="31">
        <f t="shared" si="5"/>
        <v>1</v>
      </c>
      <c r="Z14" s="34">
        <v>0</v>
      </c>
      <c r="AA14" s="33">
        <f t="shared" si="6"/>
        <v>0</v>
      </c>
    </row>
    <row r="15" spans="1:27" x14ac:dyDescent="0.25">
      <c r="A15" s="56" t="s">
        <v>45</v>
      </c>
      <c r="B15" s="106">
        <f t="shared" si="7"/>
        <v>2</v>
      </c>
      <c r="C15" s="30">
        <v>2</v>
      </c>
      <c r="D15" s="79">
        <f>+C15/B15</f>
        <v>1</v>
      </c>
      <c r="E15" s="32">
        <v>0</v>
      </c>
      <c r="F15" s="78">
        <f t="shared" si="9"/>
        <v>0</v>
      </c>
      <c r="G15" s="25"/>
      <c r="H15" s="56" t="s">
        <v>45</v>
      </c>
      <c r="I15" s="106">
        <f t="shared" si="0"/>
        <v>219</v>
      </c>
      <c r="J15" s="30">
        <v>219</v>
      </c>
      <c r="K15" s="79">
        <f t="shared" si="10"/>
        <v>1</v>
      </c>
      <c r="L15" s="32">
        <v>0</v>
      </c>
      <c r="M15" s="78">
        <f t="shared" si="11"/>
        <v>0</v>
      </c>
      <c r="N15" s="26"/>
      <c r="O15" s="56" t="s">
        <v>45</v>
      </c>
      <c r="P15" s="29">
        <f t="shared" si="1"/>
        <v>25</v>
      </c>
      <c r="Q15" s="29">
        <v>25</v>
      </c>
      <c r="R15" s="31">
        <f t="shared" si="2"/>
        <v>1</v>
      </c>
      <c r="S15" s="34">
        <v>0</v>
      </c>
      <c r="T15" s="33">
        <f t="shared" si="3"/>
        <v>0</v>
      </c>
      <c r="U15" s="26"/>
      <c r="V15" s="56" t="s">
        <v>45</v>
      </c>
      <c r="W15" s="29">
        <f t="shared" si="4"/>
        <v>3</v>
      </c>
      <c r="X15" s="29">
        <v>3</v>
      </c>
      <c r="Y15" s="31">
        <f t="shared" si="5"/>
        <v>1</v>
      </c>
      <c r="Z15" s="34">
        <v>0</v>
      </c>
      <c r="AA15" s="33">
        <f t="shared" si="6"/>
        <v>0</v>
      </c>
    </row>
    <row r="16" spans="1:27" x14ac:dyDescent="0.25">
      <c r="A16" s="56" t="s">
        <v>46</v>
      </c>
      <c r="B16" s="106">
        <v>0</v>
      </c>
      <c r="C16" s="30">
        <v>0</v>
      </c>
      <c r="D16" s="79">
        <v>0</v>
      </c>
      <c r="E16" s="32">
        <v>0</v>
      </c>
      <c r="F16" s="78">
        <v>0</v>
      </c>
      <c r="G16" s="25"/>
      <c r="H16" s="56" t="s">
        <v>46</v>
      </c>
      <c r="I16" s="106">
        <f t="shared" si="0"/>
        <v>586</v>
      </c>
      <c r="J16" s="30">
        <v>586</v>
      </c>
      <c r="K16" s="79">
        <f t="shared" si="10"/>
        <v>1</v>
      </c>
      <c r="L16" s="32">
        <v>0</v>
      </c>
      <c r="M16" s="78">
        <f t="shared" si="11"/>
        <v>0</v>
      </c>
      <c r="N16" s="26"/>
      <c r="O16" s="56" t="s">
        <v>46</v>
      </c>
      <c r="P16" s="29">
        <f t="shared" si="1"/>
        <v>34</v>
      </c>
      <c r="Q16" s="29">
        <v>34</v>
      </c>
      <c r="R16" s="31">
        <f t="shared" si="2"/>
        <v>1</v>
      </c>
      <c r="S16" s="34">
        <v>0</v>
      </c>
      <c r="T16" s="33">
        <f t="shared" si="3"/>
        <v>0</v>
      </c>
      <c r="U16" s="26"/>
      <c r="V16" s="56" t="s">
        <v>46</v>
      </c>
      <c r="W16" s="29">
        <f t="shared" si="4"/>
        <v>13</v>
      </c>
      <c r="X16" s="29">
        <v>13</v>
      </c>
      <c r="Y16" s="31">
        <f t="shared" si="5"/>
        <v>1</v>
      </c>
      <c r="Z16" s="34">
        <v>0</v>
      </c>
      <c r="AA16" s="33">
        <f t="shared" si="6"/>
        <v>0</v>
      </c>
    </row>
    <row r="17" spans="1:27" x14ac:dyDescent="0.25">
      <c r="A17" s="56" t="s">
        <v>47</v>
      </c>
      <c r="B17" s="106">
        <f t="shared" si="7"/>
        <v>168</v>
      </c>
      <c r="C17" s="30">
        <v>168</v>
      </c>
      <c r="D17" s="79">
        <f t="shared" si="8"/>
        <v>1</v>
      </c>
      <c r="E17" s="32">
        <v>0</v>
      </c>
      <c r="F17" s="78">
        <f t="shared" si="9"/>
        <v>0</v>
      </c>
      <c r="G17" s="25"/>
      <c r="H17" s="56" t="s">
        <v>47</v>
      </c>
      <c r="I17" s="106">
        <f t="shared" si="0"/>
        <v>1237</v>
      </c>
      <c r="J17" s="30">
        <v>1235</v>
      </c>
      <c r="K17" s="79">
        <f t="shared" si="10"/>
        <v>0.99838318512530311</v>
      </c>
      <c r="L17" s="32">
        <v>2</v>
      </c>
      <c r="M17" s="78">
        <f t="shared" si="11"/>
        <v>1.6168148746968471E-3</v>
      </c>
      <c r="N17" s="26"/>
      <c r="O17" s="56" t="s">
        <v>47</v>
      </c>
      <c r="P17" s="29">
        <f t="shared" si="1"/>
        <v>291</v>
      </c>
      <c r="Q17" s="29">
        <v>291</v>
      </c>
      <c r="R17" s="31">
        <f t="shared" si="2"/>
        <v>1</v>
      </c>
      <c r="S17" s="34">
        <v>0</v>
      </c>
      <c r="T17" s="33">
        <f t="shared" si="3"/>
        <v>0</v>
      </c>
      <c r="U17" s="26"/>
      <c r="V17" s="56" t="s">
        <v>47</v>
      </c>
      <c r="W17" s="29">
        <f t="shared" si="4"/>
        <v>143</v>
      </c>
      <c r="X17" s="29">
        <v>143</v>
      </c>
      <c r="Y17" s="31">
        <f t="shared" si="5"/>
        <v>1</v>
      </c>
      <c r="Z17" s="34">
        <v>0</v>
      </c>
      <c r="AA17" s="33">
        <f t="shared" si="6"/>
        <v>0</v>
      </c>
    </row>
    <row r="18" spans="1:27" x14ac:dyDescent="0.25">
      <c r="A18" s="56" t="s">
        <v>48</v>
      </c>
      <c r="B18" s="106">
        <f t="shared" si="7"/>
        <v>20</v>
      </c>
      <c r="C18" s="30">
        <v>20</v>
      </c>
      <c r="D18" s="79">
        <f t="shared" si="8"/>
        <v>1</v>
      </c>
      <c r="E18" s="32">
        <v>0</v>
      </c>
      <c r="F18" s="78">
        <f t="shared" si="9"/>
        <v>0</v>
      </c>
      <c r="G18" s="25"/>
      <c r="H18" s="56" t="s">
        <v>48</v>
      </c>
      <c r="I18" s="106">
        <f t="shared" si="0"/>
        <v>778</v>
      </c>
      <c r="J18" s="30">
        <v>777</v>
      </c>
      <c r="K18" s="79">
        <f t="shared" si="10"/>
        <v>0.99871465295629824</v>
      </c>
      <c r="L18" s="32">
        <v>1</v>
      </c>
      <c r="M18" s="78">
        <f t="shared" si="11"/>
        <v>1.2853470437017994E-3</v>
      </c>
      <c r="N18" s="26"/>
      <c r="O18" s="56" t="s">
        <v>48</v>
      </c>
      <c r="P18" s="29">
        <f t="shared" si="1"/>
        <v>86</v>
      </c>
      <c r="Q18" s="29">
        <v>86</v>
      </c>
      <c r="R18" s="31">
        <f t="shared" si="2"/>
        <v>1</v>
      </c>
      <c r="S18" s="34">
        <v>0</v>
      </c>
      <c r="T18" s="33">
        <f t="shared" si="3"/>
        <v>0</v>
      </c>
      <c r="U18" s="26"/>
      <c r="V18" s="56" t="s">
        <v>48</v>
      </c>
      <c r="W18" s="29">
        <f t="shared" si="4"/>
        <v>28</v>
      </c>
      <c r="X18" s="29">
        <v>28</v>
      </c>
      <c r="Y18" s="31">
        <f t="shared" si="5"/>
        <v>1</v>
      </c>
      <c r="Z18" s="34">
        <v>0</v>
      </c>
      <c r="AA18" s="33">
        <f t="shared" si="6"/>
        <v>0</v>
      </c>
    </row>
    <row r="19" spans="1:27" x14ac:dyDescent="0.25">
      <c r="A19" s="56" t="s">
        <v>49</v>
      </c>
      <c r="B19" s="106">
        <f t="shared" si="7"/>
        <v>1</v>
      </c>
      <c r="C19" s="30">
        <v>1</v>
      </c>
      <c r="D19" s="79">
        <f t="shared" si="8"/>
        <v>1</v>
      </c>
      <c r="E19" s="32">
        <v>0</v>
      </c>
      <c r="F19" s="78">
        <f t="shared" si="9"/>
        <v>0</v>
      </c>
      <c r="G19" s="25"/>
      <c r="H19" s="56" t="s">
        <v>49</v>
      </c>
      <c r="I19" s="106">
        <f t="shared" si="0"/>
        <v>123</v>
      </c>
      <c r="J19" s="30">
        <v>123</v>
      </c>
      <c r="K19" s="79">
        <f t="shared" si="10"/>
        <v>1</v>
      </c>
      <c r="L19" s="32">
        <v>0</v>
      </c>
      <c r="M19" s="78">
        <f t="shared" si="11"/>
        <v>0</v>
      </c>
      <c r="N19" s="26"/>
      <c r="O19" s="56" t="s">
        <v>49</v>
      </c>
      <c r="P19" s="29">
        <f t="shared" si="1"/>
        <v>28</v>
      </c>
      <c r="Q19" s="29">
        <v>28</v>
      </c>
      <c r="R19" s="31">
        <f t="shared" si="2"/>
        <v>1</v>
      </c>
      <c r="S19" s="34">
        <v>0</v>
      </c>
      <c r="T19" s="33">
        <f t="shared" si="3"/>
        <v>0</v>
      </c>
      <c r="U19" s="26"/>
      <c r="V19" s="56" t="s">
        <v>49</v>
      </c>
      <c r="W19" s="29">
        <f t="shared" si="4"/>
        <v>15</v>
      </c>
      <c r="X19" s="29">
        <v>15</v>
      </c>
      <c r="Y19" s="31">
        <f t="shared" si="5"/>
        <v>1</v>
      </c>
      <c r="Z19" s="34">
        <v>0</v>
      </c>
      <c r="AA19" s="33">
        <f t="shared" si="6"/>
        <v>0</v>
      </c>
    </row>
    <row r="20" spans="1:27" ht="15.75" thickBot="1" x14ac:dyDescent="0.3">
      <c r="A20" s="57" t="s">
        <v>50</v>
      </c>
      <c r="B20" s="140">
        <f t="shared" si="7"/>
        <v>4</v>
      </c>
      <c r="C20" s="142">
        <v>4</v>
      </c>
      <c r="D20" s="143">
        <f t="shared" si="8"/>
        <v>1</v>
      </c>
      <c r="E20" s="145">
        <v>0</v>
      </c>
      <c r="F20" s="147">
        <f t="shared" si="9"/>
        <v>0</v>
      </c>
      <c r="G20" s="25"/>
      <c r="H20" s="57" t="s">
        <v>50</v>
      </c>
      <c r="I20" s="140">
        <f t="shared" si="0"/>
        <v>53</v>
      </c>
      <c r="J20" s="142">
        <v>53</v>
      </c>
      <c r="K20" s="143">
        <f t="shared" si="10"/>
        <v>1</v>
      </c>
      <c r="L20" s="145">
        <v>0</v>
      </c>
      <c r="M20" s="147">
        <f t="shared" si="11"/>
        <v>0</v>
      </c>
      <c r="N20" s="26"/>
      <c r="O20" s="57" t="s">
        <v>50</v>
      </c>
      <c r="P20" s="29">
        <f t="shared" si="1"/>
        <v>13</v>
      </c>
      <c r="Q20" s="114">
        <v>13</v>
      </c>
      <c r="R20" s="115">
        <f t="shared" si="2"/>
        <v>1</v>
      </c>
      <c r="S20" s="116">
        <v>0</v>
      </c>
      <c r="T20" s="117">
        <f t="shared" si="3"/>
        <v>0</v>
      </c>
      <c r="U20" s="26"/>
      <c r="V20" s="57" t="s">
        <v>50</v>
      </c>
      <c r="W20" s="29">
        <f t="shared" si="4"/>
        <v>7</v>
      </c>
      <c r="X20" s="114">
        <v>7</v>
      </c>
      <c r="Y20" s="115">
        <f t="shared" si="5"/>
        <v>1</v>
      </c>
      <c r="Z20" s="116">
        <v>0</v>
      </c>
      <c r="AA20" s="117">
        <f t="shared" si="6"/>
        <v>0</v>
      </c>
    </row>
    <row r="21" spans="1:27" ht="15.75" thickBot="1" x14ac:dyDescent="0.3">
      <c r="A21" s="58" t="s">
        <v>15</v>
      </c>
      <c r="B21" s="141">
        <f>SUM(B7:B20)</f>
        <v>249</v>
      </c>
      <c r="C21" s="141">
        <f>SUM(C7:C20)</f>
        <v>249</v>
      </c>
      <c r="D21" s="144">
        <f t="shared" si="8"/>
        <v>1</v>
      </c>
      <c r="E21" s="185">
        <f>SUM(E7:E20)</f>
        <v>0</v>
      </c>
      <c r="F21" s="144">
        <f>+E21/B21</f>
        <v>0</v>
      </c>
      <c r="G21" s="25"/>
      <c r="H21" s="58" t="s">
        <v>15</v>
      </c>
      <c r="I21" s="141">
        <f>SUM(I7:I20)</f>
        <v>4180</v>
      </c>
      <c r="J21" s="141">
        <f>SUM(J7:J20)</f>
        <v>4176</v>
      </c>
      <c r="K21" s="144">
        <f t="shared" si="10"/>
        <v>0.99904306220095696</v>
      </c>
      <c r="L21" s="146">
        <f>SUM(L7:L20)</f>
        <v>4</v>
      </c>
      <c r="M21" s="144">
        <f>+L21/I21</f>
        <v>9.5693779904306223E-4</v>
      </c>
      <c r="N21" s="26"/>
      <c r="O21" s="58" t="s">
        <v>15</v>
      </c>
      <c r="P21" s="141">
        <f>SUM(P7:P20)</f>
        <v>619</v>
      </c>
      <c r="Q21" s="141">
        <f>SUM(Q7:Q20)</f>
        <v>619</v>
      </c>
      <c r="R21" s="166">
        <f t="shared" si="2"/>
        <v>1</v>
      </c>
      <c r="S21" s="146">
        <f>SUM(S7:S20)</f>
        <v>0</v>
      </c>
      <c r="T21" s="167">
        <f t="shared" si="3"/>
        <v>0</v>
      </c>
      <c r="U21" s="26"/>
      <c r="V21" s="58" t="s">
        <v>15</v>
      </c>
      <c r="W21" s="141">
        <f>SUM(W7:W20)</f>
        <v>429</v>
      </c>
      <c r="X21" s="141">
        <f>SUM(X7:X20)</f>
        <v>429</v>
      </c>
      <c r="Y21" s="166">
        <f t="shared" si="5"/>
        <v>1</v>
      </c>
      <c r="Z21" s="146">
        <f>SUM(Z7:Z20)</f>
        <v>0</v>
      </c>
      <c r="AA21" s="167">
        <f t="shared" si="6"/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256" t="s">
        <v>51</v>
      </c>
      <c r="B23" s="258" t="s">
        <v>32</v>
      </c>
      <c r="C23" s="258" t="s">
        <v>33</v>
      </c>
      <c r="D23" s="254" t="s">
        <v>34</v>
      </c>
      <c r="E23" s="258" t="s">
        <v>35</v>
      </c>
      <c r="F23" s="254" t="s">
        <v>36</v>
      </c>
      <c r="G23" s="25"/>
      <c r="H23" s="256" t="s">
        <v>51</v>
      </c>
      <c r="I23" s="258" t="s">
        <v>32</v>
      </c>
      <c r="J23" s="258" t="s">
        <v>33</v>
      </c>
      <c r="K23" s="254" t="s">
        <v>34</v>
      </c>
      <c r="L23" s="258" t="s">
        <v>35</v>
      </c>
      <c r="M23" s="254" t="s">
        <v>36</v>
      </c>
      <c r="N23" s="26"/>
      <c r="O23" s="256" t="s">
        <v>51</v>
      </c>
      <c r="P23" s="258" t="s">
        <v>32</v>
      </c>
      <c r="Q23" s="258"/>
      <c r="R23" s="254" t="s">
        <v>34</v>
      </c>
      <c r="S23" s="258" t="s">
        <v>35</v>
      </c>
      <c r="T23" s="254" t="s">
        <v>36</v>
      </c>
      <c r="U23" s="26"/>
      <c r="V23" s="256" t="s">
        <v>51</v>
      </c>
      <c r="W23" s="258" t="s">
        <v>32</v>
      </c>
      <c r="X23" s="258" t="s">
        <v>33</v>
      </c>
      <c r="Y23" s="254" t="s">
        <v>34</v>
      </c>
      <c r="Z23" s="258" t="s">
        <v>35</v>
      </c>
      <c r="AA23" s="254" t="s">
        <v>36</v>
      </c>
    </row>
    <row r="24" spans="1:27" ht="15.75" thickBot="1" x14ac:dyDescent="0.3">
      <c r="A24" s="257"/>
      <c r="B24" s="259"/>
      <c r="C24" s="259"/>
      <c r="D24" s="255"/>
      <c r="E24" s="259"/>
      <c r="F24" s="255"/>
      <c r="G24" s="25"/>
      <c r="H24" s="257"/>
      <c r="I24" s="259"/>
      <c r="J24" s="259"/>
      <c r="K24" s="255"/>
      <c r="L24" s="259"/>
      <c r="M24" s="255"/>
      <c r="N24" s="26"/>
      <c r="O24" s="257"/>
      <c r="P24" s="259"/>
      <c r="Q24" s="259"/>
      <c r="R24" s="255"/>
      <c r="S24" s="259"/>
      <c r="T24" s="255"/>
      <c r="U24" s="26"/>
      <c r="V24" s="257"/>
      <c r="W24" s="259"/>
      <c r="X24" s="259"/>
      <c r="Y24" s="255"/>
      <c r="Z24" s="259"/>
      <c r="AA24" s="255"/>
    </row>
    <row r="25" spans="1:27" x14ac:dyDescent="0.25">
      <c r="A25" s="82" t="s">
        <v>52</v>
      </c>
      <c r="B25" s="138">
        <v>0</v>
      </c>
      <c r="C25" s="83">
        <v>0</v>
      </c>
      <c r="D25" s="84">
        <v>0</v>
      </c>
      <c r="E25" s="85">
        <v>0</v>
      </c>
      <c r="F25" s="86">
        <v>0</v>
      </c>
      <c r="G25" s="25"/>
      <c r="H25" s="59" t="s">
        <v>52</v>
      </c>
      <c r="I25" s="138">
        <f>SUM(J25,L25)</f>
        <v>223</v>
      </c>
      <c r="J25" s="83">
        <v>223</v>
      </c>
      <c r="K25" s="98">
        <f>+J25/I25</f>
        <v>1</v>
      </c>
      <c r="L25" s="85">
        <v>0</v>
      </c>
      <c r="M25" s="81">
        <f>+L25/I25</f>
        <v>0</v>
      </c>
      <c r="N25" s="26"/>
      <c r="O25" s="59" t="s">
        <v>52</v>
      </c>
      <c r="P25" s="39">
        <f>SUM(Q25,S25)</f>
        <v>20</v>
      </c>
      <c r="Q25" s="39">
        <v>20</v>
      </c>
      <c r="R25" s="98">
        <f>+Q25/P25</f>
        <v>1</v>
      </c>
      <c r="S25" s="45">
        <v>0</v>
      </c>
      <c r="T25" s="42">
        <f>+S25/P25</f>
        <v>0</v>
      </c>
      <c r="U25" s="26"/>
      <c r="V25" s="59" t="s">
        <v>52</v>
      </c>
      <c r="W25" s="39">
        <f>SUM(X25,Z25)</f>
        <v>5</v>
      </c>
      <c r="X25" s="46">
        <v>5</v>
      </c>
      <c r="Y25" s="44">
        <f>+X25/W25</f>
        <v>1</v>
      </c>
      <c r="Z25" s="45">
        <v>0</v>
      </c>
      <c r="AA25" s="42">
        <f>+Z25/W25</f>
        <v>0</v>
      </c>
    </row>
    <row r="26" spans="1:27" x14ac:dyDescent="0.25">
      <c r="A26" s="87" t="s">
        <v>53</v>
      </c>
      <c r="B26" s="138">
        <f t="shared" ref="B26:B31" si="12">SUM(C26,E26)</f>
        <v>2</v>
      </c>
      <c r="C26" s="83">
        <v>2</v>
      </c>
      <c r="D26" s="84">
        <f t="shared" ref="D26:D35" si="13">+C26/B26</f>
        <v>1</v>
      </c>
      <c r="E26" s="85">
        <v>0</v>
      </c>
      <c r="F26" s="86">
        <f t="shared" ref="F26:F35" si="14">+E26/B26</f>
        <v>0</v>
      </c>
      <c r="G26" s="25"/>
      <c r="H26" s="60" t="s">
        <v>53</v>
      </c>
      <c r="I26" s="138">
        <f t="shared" ref="I26:I34" si="15">SUM(J26,L26)</f>
        <v>256</v>
      </c>
      <c r="J26" s="83">
        <v>256</v>
      </c>
      <c r="K26" s="80">
        <f>+J26/I26</f>
        <v>1</v>
      </c>
      <c r="L26" s="85">
        <v>0</v>
      </c>
      <c r="M26" s="81">
        <f t="shared" ref="M26:M35" si="16">+L26/I26</f>
        <v>0</v>
      </c>
      <c r="N26" s="26"/>
      <c r="O26" s="60" t="s">
        <v>53</v>
      </c>
      <c r="P26" s="39">
        <f t="shared" ref="P26:P34" si="17">SUM(Q26,S26)</f>
        <v>26</v>
      </c>
      <c r="Q26" s="39">
        <v>26</v>
      </c>
      <c r="R26" s="98">
        <f t="shared" ref="R26:R34" si="18">+Q26/P26</f>
        <v>1</v>
      </c>
      <c r="S26" s="45">
        <v>0</v>
      </c>
      <c r="T26" s="42">
        <f t="shared" ref="T26:T35" si="19">+S26/P26</f>
        <v>0</v>
      </c>
      <c r="U26" s="26"/>
      <c r="V26" s="60" t="s">
        <v>53</v>
      </c>
      <c r="W26" s="39">
        <f t="shared" ref="W26:W34" si="20">SUM(X26,Z26)</f>
        <v>15</v>
      </c>
      <c r="X26" s="46">
        <v>15</v>
      </c>
      <c r="Y26" s="44">
        <f t="shared" ref="Y26:Y35" si="21">+X26/W26</f>
        <v>1</v>
      </c>
      <c r="Z26" s="45">
        <v>0</v>
      </c>
      <c r="AA26" s="42">
        <f t="shared" ref="AA26:AA35" si="22">+Z26/W26</f>
        <v>0</v>
      </c>
    </row>
    <row r="27" spans="1:27" x14ac:dyDescent="0.25">
      <c r="A27" s="87" t="s">
        <v>54</v>
      </c>
      <c r="B27" s="138">
        <v>0</v>
      </c>
      <c r="C27" s="83">
        <v>0</v>
      </c>
      <c r="D27" s="84">
        <v>0</v>
      </c>
      <c r="E27" s="85">
        <v>0</v>
      </c>
      <c r="F27" s="86">
        <v>0</v>
      </c>
      <c r="G27" s="25"/>
      <c r="H27" s="60" t="s">
        <v>54</v>
      </c>
      <c r="I27" s="138">
        <f t="shared" si="15"/>
        <v>6</v>
      </c>
      <c r="J27" s="83">
        <v>6</v>
      </c>
      <c r="K27" s="80">
        <f t="shared" ref="K27:K35" si="23">+J27/I27</f>
        <v>1</v>
      </c>
      <c r="L27" s="85">
        <v>0</v>
      </c>
      <c r="M27" s="81">
        <f t="shared" si="16"/>
        <v>0</v>
      </c>
      <c r="N27" s="26"/>
      <c r="O27" s="60" t="s">
        <v>54</v>
      </c>
      <c r="P27" s="39">
        <f t="shared" si="17"/>
        <v>0</v>
      </c>
      <c r="Q27" s="39">
        <v>0</v>
      </c>
      <c r="R27" s="98">
        <v>0</v>
      </c>
      <c r="S27" s="45">
        <v>0</v>
      </c>
      <c r="T27" s="42">
        <v>0</v>
      </c>
      <c r="U27" s="26"/>
      <c r="V27" s="60" t="s">
        <v>54</v>
      </c>
      <c r="W27" s="39">
        <f t="shared" si="20"/>
        <v>5</v>
      </c>
      <c r="X27" s="46">
        <v>5</v>
      </c>
      <c r="Y27" s="44">
        <f t="shared" si="21"/>
        <v>1</v>
      </c>
      <c r="Z27" s="45">
        <v>0</v>
      </c>
      <c r="AA27" s="42">
        <f t="shared" si="22"/>
        <v>0</v>
      </c>
    </row>
    <row r="28" spans="1:27" x14ac:dyDescent="0.25">
      <c r="A28" s="87" t="s">
        <v>55</v>
      </c>
      <c r="B28" s="138">
        <f t="shared" si="12"/>
        <v>54</v>
      </c>
      <c r="C28" s="83">
        <v>54</v>
      </c>
      <c r="D28" s="84">
        <f t="shared" si="13"/>
        <v>1</v>
      </c>
      <c r="E28" s="85">
        <v>0</v>
      </c>
      <c r="F28" s="86">
        <f t="shared" si="14"/>
        <v>0</v>
      </c>
      <c r="G28" s="25"/>
      <c r="H28" s="60" t="s">
        <v>55</v>
      </c>
      <c r="I28" s="138">
        <f t="shared" si="15"/>
        <v>1565</v>
      </c>
      <c r="J28" s="83">
        <v>1564</v>
      </c>
      <c r="K28" s="80">
        <f t="shared" si="23"/>
        <v>0.9993610223642172</v>
      </c>
      <c r="L28" s="85">
        <v>1</v>
      </c>
      <c r="M28" s="81">
        <f t="shared" si="16"/>
        <v>6.3897763578274762E-4</v>
      </c>
      <c r="N28" s="26"/>
      <c r="O28" s="60" t="s">
        <v>55</v>
      </c>
      <c r="P28" s="39">
        <f t="shared" si="17"/>
        <v>233</v>
      </c>
      <c r="Q28" s="39">
        <v>233</v>
      </c>
      <c r="R28" s="98">
        <f t="shared" si="18"/>
        <v>1</v>
      </c>
      <c r="S28" s="45">
        <v>0</v>
      </c>
      <c r="T28" s="42">
        <f t="shared" si="19"/>
        <v>0</v>
      </c>
      <c r="U28" s="26"/>
      <c r="V28" s="60" t="s">
        <v>55</v>
      </c>
      <c r="W28" s="39">
        <f>SUM(X28,Z28)</f>
        <v>184</v>
      </c>
      <c r="X28" s="46">
        <v>184</v>
      </c>
      <c r="Y28" s="44">
        <f t="shared" si="21"/>
        <v>1</v>
      </c>
      <c r="Z28" s="45">
        <v>0</v>
      </c>
      <c r="AA28" s="42">
        <f t="shared" si="22"/>
        <v>0</v>
      </c>
    </row>
    <row r="29" spans="1:27" x14ac:dyDescent="0.25">
      <c r="A29" s="87" t="s">
        <v>56</v>
      </c>
      <c r="B29" s="138">
        <v>0</v>
      </c>
      <c r="C29" s="83">
        <v>0</v>
      </c>
      <c r="D29" s="84">
        <v>0</v>
      </c>
      <c r="E29" s="85">
        <v>0</v>
      </c>
      <c r="F29" s="86">
        <v>0</v>
      </c>
      <c r="G29" s="25"/>
      <c r="H29" s="60" t="s">
        <v>56</v>
      </c>
      <c r="I29" s="138">
        <f t="shared" si="15"/>
        <v>24</v>
      </c>
      <c r="J29" s="83">
        <v>24</v>
      </c>
      <c r="K29" s="80">
        <f t="shared" si="23"/>
        <v>1</v>
      </c>
      <c r="L29" s="85">
        <v>0</v>
      </c>
      <c r="M29" s="81">
        <f t="shared" si="16"/>
        <v>0</v>
      </c>
      <c r="N29" s="26"/>
      <c r="O29" s="60" t="s">
        <v>56</v>
      </c>
      <c r="P29" s="39">
        <f t="shared" si="17"/>
        <v>2</v>
      </c>
      <c r="Q29" s="39">
        <v>2</v>
      </c>
      <c r="R29" s="98">
        <f t="shared" si="18"/>
        <v>1</v>
      </c>
      <c r="S29" s="45">
        <v>0</v>
      </c>
      <c r="T29" s="42">
        <f t="shared" si="19"/>
        <v>0</v>
      </c>
      <c r="U29" s="26"/>
      <c r="V29" s="60" t="s">
        <v>56</v>
      </c>
      <c r="W29" s="39">
        <v>0</v>
      </c>
      <c r="X29" s="46">
        <v>0</v>
      </c>
      <c r="Y29" s="44">
        <v>0</v>
      </c>
      <c r="Z29" s="45">
        <v>0</v>
      </c>
      <c r="AA29" s="42">
        <v>0</v>
      </c>
    </row>
    <row r="30" spans="1:27" x14ac:dyDescent="0.25">
      <c r="A30" s="87" t="s">
        <v>57</v>
      </c>
      <c r="B30" s="138">
        <v>0</v>
      </c>
      <c r="C30" s="83">
        <v>0</v>
      </c>
      <c r="D30" s="84">
        <v>0</v>
      </c>
      <c r="E30" s="85">
        <v>0</v>
      </c>
      <c r="F30" s="86">
        <v>0</v>
      </c>
      <c r="G30" s="25"/>
      <c r="H30" s="60" t="s">
        <v>57</v>
      </c>
      <c r="I30" s="138">
        <f t="shared" si="15"/>
        <v>187</v>
      </c>
      <c r="J30" s="83">
        <v>187</v>
      </c>
      <c r="K30" s="80">
        <f t="shared" si="23"/>
        <v>1</v>
      </c>
      <c r="L30" s="85">
        <v>0</v>
      </c>
      <c r="M30" s="81">
        <f t="shared" si="16"/>
        <v>0</v>
      </c>
      <c r="N30" s="26"/>
      <c r="O30" s="60" t="s">
        <v>57</v>
      </c>
      <c r="P30" s="39">
        <f t="shared" si="17"/>
        <v>9</v>
      </c>
      <c r="Q30" s="39">
        <v>9</v>
      </c>
      <c r="R30" s="98">
        <f t="shared" si="18"/>
        <v>1</v>
      </c>
      <c r="S30" s="45">
        <v>0</v>
      </c>
      <c r="T30" s="42">
        <f t="shared" si="19"/>
        <v>0</v>
      </c>
      <c r="U30" s="26"/>
      <c r="V30" s="60" t="s">
        <v>57</v>
      </c>
      <c r="W30" s="39">
        <f t="shared" si="20"/>
        <v>4</v>
      </c>
      <c r="X30" s="46">
        <v>4</v>
      </c>
      <c r="Y30" s="44">
        <f t="shared" si="21"/>
        <v>1</v>
      </c>
      <c r="Z30" s="45">
        <v>0</v>
      </c>
      <c r="AA30" s="42">
        <f t="shared" si="22"/>
        <v>0</v>
      </c>
    </row>
    <row r="31" spans="1:27" x14ac:dyDescent="0.25">
      <c r="A31" s="87" t="s">
        <v>58</v>
      </c>
      <c r="B31" s="138">
        <f t="shared" si="12"/>
        <v>3</v>
      </c>
      <c r="C31" s="83">
        <v>3</v>
      </c>
      <c r="D31" s="84">
        <f t="shared" si="13"/>
        <v>1</v>
      </c>
      <c r="E31" s="85">
        <v>0</v>
      </c>
      <c r="F31" s="86">
        <f t="shared" si="14"/>
        <v>0</v>
      </c>
      <c r="G31" s="25"/>
      <c r="H31" s="60" t="s">
        <v>58</v>
      </c>
      <c r="I31" s="138">
        <f t="shared" si="15"/>
        <v>483</v>
      </c>
      <c r="J31" s="83">
        <v>480</v>
      </c>
      <c r="K31" s="80">
        <f t="shared" si="23"/>
        <v>0.99378881987577639</v>
      </c>
      <c r="L31" s="85">
        <v>3</v>
      </c>
      <c r="M31" s="81">
        <f t="shared" si="16"/>
        <v>6.2111801242236021E-3</v>
      </c>
      <c r="N31" s="26"/>
      <c r="O31" s="60" t="s">
        <v>58</v>
      </c>
      <c r="P31" s="39">
        <f t="shared" si="17"/>
        <v>32</v>
      </c>
      <c r="Q31" s="39">
        <v>32</v>
      </c>
      <c r="R31" s="98">
        <f t="shared" si="18"/>
        <v>1</v>
      </c>
      <c r="S31" s="45">
        <v>0</v>
      </c>
      <c r="T31" s="42">
        <f t="shared" si="19"/>
        <v>0</v>
      </c>
      <c r="U31" s="26"/>
      <c r="V31" s="60" t="s">
        <v>58</v>
      </c>
      <c r="W31" s="39">
        <f t="shared" si="20"/>
        <v>25</v>
      </c>
      <c r="X31" s="46">
        <v>25</v>
      </c>
      <c r="Y31" s="44">
        <f t="shared" si="21"/>
        <v>1</v>
      </c>
      <c r="Z31" s="45">
        <v>0</v>
      </c>
      <c r="AA31" s="42">
        <f t="shared" si="22"/>
        <v>0</v>
      </c>
    </row>
    <row r="32" spans="1:27" x14ac:dyDescent="0.25">
      <c r="A32" s="87" t="s">
        <v>59</v>
      </c>
      <c r="B32" s="138">
        <v>0</v>
      </c>
      <c r="C32" s="83">
        <v>0</v>
      </c>
      <c r="D32" s="84">
        <v>0</v>
      </c>
      <c r="E32" s="85">
        <v>0</v>
      </c>
      <c r="F32" s="86">
        <v>0</v>
      </c>
      <c r="G32" s="25"/>
      <c r="H32" s="60" t="s">
        <v>59</v>
      </c>
      <c r="I32" s="138">
        <f t="shared" si="15"/>
        <v>270</v>
      </c>
      <c r="J32" s="83">
        <v>270</v>
      </c>
      <c r="K32" s="80">
        <f t="shared" si="23"/>
        <v>1</v>
      </c>
      <c r="L32" s="85">
        <v>0</v>
      </c>
      <c r="M32" s="81">
        <f t="shared" si="16"/>
        <v>0</v>
      </c>
      <c r="N32" s="26"/>
      <c r="O32" s="60" t="s">
        <v>59</v>
      </c>
      <c r="P32" s="39">
        <f t="shared" si="17"/>
        <v>15</v>
      </c>
      <c r="Q32" s="39">
        <v>15</v>
      </c>
      <c r="R32" s="98">
        <f t="shared" si="18"/>
        <v>1</v>
      </c>
      <c r="S32" s="45">
        <v>0</v>
      </c>
      <c r="T32" s="42">
        <f t="shared" si="19"/>
        <v>0</v>
      </c>
      <c r="U32" s="26"/>
      <c r="V32" s="60" t="s">
        <v>59</v>
      </c>
      <c r="W32" s="39">
        <f t="shared" si="20"/>
        <v>2</v>
      </c>
      <c r="X32" s="46">
        <v>2</v>
      </c>
      <c r="Y32" s="44">
        <f t="shared" si="21"/>
        <v>1</v>
      </c>
      <c r="Z32" s="45">
        <v>0</v>
      </c>
      <c r="AA32" s="42">
        <f t="shared" si="22"/>
        <v>0</v>
      </c>
    </row>
    <row r="33" spans="1:27" x14ac:dyDescent="0.25">
      <c r="A33" s="87" t="s">
        <v>60</v>
      </c>
      <c r="B33" s="138">
        <v>0</v>
      </c>
      <c r="C33" s="83">
        <v>0</v>
      </c>
      <c r="D33" s="84">
        <v>0</v>
      </c>
      <c r="E33" s="85">
        <v>0</v>
      </c>
      <c r="F33" s="86">
        <v>0</v>
      </c>
      <c r="G33" s="25"/>
      <c r="H33" s="61" t="s">
        <v>60</v>
      </c>
      <c r="I33" s="138">
        <f t="shared" si="15"/>
        <v>56</v>
      </c>
      <c r="J33" s="83">
        <v>56</v>
      </c>
      <c r="K33" s="80">
        <f t="shared" si="23"/>
        <v>1</v>
      </c>
      <c r="L33" s="85">
        <v>0</v>
      </c>
      <c r="M33" s="81">
        <f t="shared" si="16"/>
        <v>0</v>
      </c>
      <c r="N33" s="26"/>
      <c r="O33" s="60" t="s">
        <v>60</v>
      </c>
      <c r="P33" s="39">
        <f t="shared" si="17"/>
        <v>2</v>
      </c>
      <c r="Q33" s="39">
        <v>2</v>
      </c>
      <c r="R33" s="98">
        <f t="shared" si="18"/>
        <v>1</v>
      </c>
      <c r="S33" s="45">
        <v>0</v>
      </c>
      <c r="T33" s="42">
        <f t="shared" si="19"/>
        <v>0</v>
      </c>
      <c r="U33" s="26"/>
      <c r="V33" s="60" t="s">
        <v>60</v>
      </c>
      <c r="W33" s="39">
        <v>0</v>
      </c>
      <c r="X33" s="46">
        <v>0</v>
      </c>
      <c r="Y33" s="44">
        <v>0</v>
      </c>
      <c r="Z33" s="45">
        <v>0</v>
      </c>
      <c r="AA33" s="42">
        <v>0</v>
      </c>
    </row>
    <row r="34" spans="1:27" ht="15.75" thickBot="1" x14ac:dyDescent="0.3">
      <c r="A34" s="88" t="s">
        <v>61</v>
      </c>
      <c r="B34" s="148">
        <v>0</v>
      </c>
      <c r="C34" s="150">
        <v>0</v>
      </c>
      <c r="D34" s="187">
        <v>0</v>
      </c>
      <c r="E34" s="154">
        <v>0</v>
      </c>
      <c r="F34" s="189">
        <v>0</v>
      </c>
      <c r="G34" s="25"/>
      <c r="H34" s="100" t="s">
        <v>61</v>
      </c>
      <c r="I34" s="148">
        <f t="shared" si="15"/>
        <v>31</v>
      </c>
      <c r="J34" s="150">
        <v>31</v>
      </c>
      <c r="K34" s="152">
        <f t="shared" si="23"/>
        <v>1</v>
      </c>
      <c r="L34" s="154">
        <v>0</v>
      </c>
      <c r="M34" s="156">
        <f t="shared" si="16"/>
        <v>0</v>
      </c>
      <c r="N34" s="26"/>
      <c r="O34" s="61" t="s">
        <v>61</v>
      </c>
      <c r="P34" s="39">
        <f t="shared" si="17"/>
        <v>2</v>
      </c>
      <c r="Q34" s="169">
        <v>2</v>
      </c>
      <c r="R34" s="171">
        <f t="shared" si="18"/>
        <v>1</v>
      </c>
      <c r="S34" s="173">
        <v>0</v>
      </c>
      <c r="T34" s="174"/>
      <c r="U34" s="26"/>
      <c r="V34" s="109" t="s">
        <v>61</v>
      </c>
      <c r="W34" s="39">
        <f t="shared" si="20"/>
        <v>4</v>
      </c>
      <c r="X34" s="181">
        <v>4</v>
      </c>
      <c r="Y34" s="174">
        <f t="shared" si="21"/>
        <v>1</v>
      </c>
      <c r="Z34" s="181">
        <v>0</v>
      </c>
      <c r="AA34" s="174">
        <f t="shared" si="22"/>
        <v>0</v>
      </c>
    </row>
    <row r="35" spans="1:27" ht="15.75" thickBot="1" x14ac:dyDescent="0.3">
      <c r="A35" s="89" t="s">
        <v>15</v>
      </c>
      <c r="B35" s="186">
        <f>SUM(B25:B34)</f>
        <v>59</v>
      </c>
      <c r="C35" s="186">
        <f>SUM(C25:C34)</f>
        <v>59</v>
      </c>
      <c r="D35" s="153">
        <f t="shared" si="13"/>
        <v>1</v>
      </c>
      <c r="E35" s="188">
        <f>SUM(E25:E34)</f>
        <v>0</v>
      </c>
      <c r="F35" s="153">
        <f t="shared" si="14"/>
        <v>0</v>
      </c>
      <c r="G35" s="25"/>
      <c r="H35" s="62" t="s">
        <v>15</v>
      </c>
      <c r="I35" s="149">
        <f>SUM(I25:I34)</f>
        <v>3101</v>
      </c>
      <c r="J35" s="151">
        <f>SUM(J25:J34)</f>
        <v>3097</v>
      </c>
      <c r="K35" s="153">
        <f t="shared" si="23"/>
        <v>0.99871009351821993</v>
      </c>
      <c r="L35" s="155">
        <f>SUM(L25:L34)</f>
        <v>4</v>
      </c>
      <c r="M35" s="153">
        <f t="shared" si="16"/>
        <v>1.2899064817800709E-3</v>
      </c>
      <c r="N35" s="26"/>
      <c r="O35" s="62" t="s">
        <v>15</v>
      </c>
      <c r="P35" s="149">
        <f>SUM(P25:P34)</f>
        <v>341</v>
      </c>
      <c r="Q35" s="170">
        <f>SUM(Q25:Q34)</f>
        <v>341</v>
      </c>
      <c r="R35" s="172">
        <f>+Q35/P35</f>
        <v>1</v>
      </c>
      <c r="S35" s="155">
        <f>SUM(S25:S34)</f>
        <v>0</v>
      </c>
      <c r="T35" s="175">
        <f t="shared" si="19"/>
        <v>0</v>
      </c>
      <c r="U35" s="26"/>
      <c r="V35" s="62" t="s">
        <v>15</v>
      </c>
      <c r="W35" s="149">
        <f>SUM(W25:W34)</f>
        <v>244</v>
      </c>
      <c r="X35" s="149">
        <f>SUM(X25:X34)</f>
        <v>244</v>
      </c>
      <c r="Y35" s="175">
        <f t="shared" si="21"/>
        <v>1</v>
      </c>
      <c r="Z35" s="155">
        <f>SUM(Z25:Z34)</f>
        <v>0</v>
      </c>
      <c r="AA35" s="175">
        <f t="shared" si="22"/>
        <v>0</v>
      </c>
    </row>
    <row r="36" spans="1:27" s="113" customFormat="1" ht="15.75" thickBot="1" x14ac:dyDescent="0.3">
      <c r="A36" s="111"/>
      <c r="B36" s="111"/>
      <c r="C36" s="111"/>
      <c r="D36" s="111"/>
      <c r="E36" s="111"/>
      <c r="F36" s="111"/>
      <c r="G36" s="112"/>
      <c r="H36" s="111"/>
      <c r="I36" s="111"/>
      <c r="J36" s="111"/>
      <c r="K36" s="111"/>
      <c r="L36" s="111"/>
      <c r="M36" s="111"/>
      <c r="N36" s="112"/>
      <c r="O36" s="111"/>
      <c r="P36" s="111"/>
      <c r="Q36" s="111"/>
      <c r="R36" s="111"/>
      <c r="S36" s="111"/>
      <c r="T36" s="111"/>
      <c r="U36" s="112"/>
      <c r="V36" s="111"/>
      <c r="W36" s="111"/>
      <c r="X36" s="111"/>
      <c r="Y36" s="111"/>
      <c r="Z36" s="111"/>
      <c r="AA36" s="111"/>
    </row>
    <row r="37" spans="1:27" x14ac:dyDescent="0.25">
      <c r="A37" s="252" t="s">
        <v>62</v>
      </c>
      <c r="B37" s="252" t="s">
        <v>32</v>
      </c>
      <c r="C37" s="252" t="s">
        <v>33</v>
      </c>
      <c r="D37" s="250" t="s">
        <v>34</v>
      </c>
      <c r="E37" s="252" t="s">
        <v>35</v>
      </c>
      <c r="F37" s="250" t="s">
        <v>36</v>
      </c>
      <c r="G37" s="25"/>
      <c r="H37" s="252" t="s">
        <v>62</v>
      </c>
      <c r="I37" s="252" t="s">
        <v>32</v>
      </c>
      <c r="J37" s="252" t="s">
        <v>33</v>
      </c>
      <c r="K37" s="250" t="s">
        <v>34</v>
      </c>
      <c r="L37" s="252" t="s">
        <v>35</v>
      </c>
      <c r="M37" s="250" t="s">
        <v>36</v>
      </c>
      <c r="N37" s="26"/>
      <c r="O37" s="252" t="s">
        <v>62</v>
      </c>
      <c r="P37" s="252" t="s">
        <v>32</v>
      </c>
      <c r="Q37" s="252" t="s">
        <v>33</v>
      </c>
      <c r="R37" s="250" t="s">
        <v>34</v>
      </c>
      <c r="S37" s="252" t="s">
        <v>35</v>
      </c>
      <c r="T37" s="250" t="s">
        <v>36</v>
      </c>
      <c r="U37" s="26"/>
      <c r="V37" s="252" t="s">
        <v>62</v>
      </c>
      <c r="W37" s="252" t="s">
        <v>32</v>
      </c>
      <c r="X37" s="252" t="s">
        <v>33</v>
      </c>
      <c r="Y37" s="250" t="s">
        <v>34</v>
      </c>
      <c r="Z37" s="252" t="s">
        <v>35</v>
      </c>
      <c r="AA37" s="250" t="s">
        <v>36</v>
      </c>
    </row>
    <row r="38" spans="1:27" ht="15.75" thickBot="1" x14ac:dyDescent="0.3">
      <c r="A38" s="253"/>
      <c r="B38" s="253"/>
      <c r="C38" s="253"/>
      <c r="D38" s="251"/>
      <c r="E38" s="253"/>
      <c r="F38" s="251"/>
      <c r="G38" s="25"/>
      <c r="H38" s="253"/>
      <c r="I38" s="253"/>
      <c r="J38" s="253"/>
      <c r="K38" s="251"/>
      <c r="L38" s="253"/>
      <c r="M38" s="251"/>
      <c r="N38" s="26"/>
      <c r="O38" s="253"/>
      <c r="P38" s="253"/>
      <c r="Q38" s="253"/>
      <c r="R38" s="251"/>
      <c r="S38" s="253"/>
      <c r="T38" s="251"/>
      <c r="U38" s="26"/>
      <c r="V38" s="253"/>
      <c r="W38" s="253"/>
      <c r="X38" s="253"/>
      <c r="Y38" s="251"/>
      <c r="Z38" s="253"/>
      <c r="AA38" s="251"/>
    </row>
    <row r="39" spans="1:27" x14ac:dyDescent="0.25">
      <c r="A39" s="92" t="s">
        <v>63</v>
      </c>
      <c r="B39" s="139">
        <f>SUM(C39,E39)</f>
        <v>981</v>
      </c>
      <c r="C39" s="93">
        <v>981</v>
      </c>
      <c r="D39" s="95">
        <f>+C39/B39</f>
        <v>1</v>
      </c>
      <c r="E39" s="94">
        <v>0</v>
      </c>
      <c r="F39" s="90">
        <f>+E39/B39</f>
        <v>0</v>
      </c>
      <c r="G39" s="25"/>
      <c r="H39" s="92" t="s">
        <v>63</v>
      </c>
      <c r="I39" s="139">
        <f>SUM(J39,L39)</f>
        <v>21086</v>
      </c>
      <c r="J39" s="93">
        <v>21070</v>
      </c>
      <c r="K39" s="95">
        <f>+J39/I39</f>
        <v>0.9992412026937304</v>
      </c>
      <c r="L39" s="94">
        <v>16</v>
      </c>
      <c r="M39" s="90">
        <f>+L39/I39</f>
        <v>7.5879730626956274E-4</v>
      </c>
      <c r="N39" s="26"/>
      <c r="O39" s="92" t="s">
        <v>63</v>
      </c>
      <c r="P39" s="93">
        <f>SUM(Q39,S39)</f>
        <v>2683</v>
      </c>
      <c r="Q39" s="93">
        <v>2681</v>
      </c>
      <c r="R39" s="95">
        <f>+Q39/P39</f>
        <v>0.9992545657845695</v>
      </c>
      <c r="S39" s="97">
        <v>2</v>
      </c>
      <c r="T39" s="90">
        <f>+S39/P39</f>
        <v>7.4543421543048823E-4</v>
      </c>
      <c r="U39" s="26"/>
      <c r="V39" s="92" t="s">
        <v>63</v>
      </c>
      <c r="W39" s="93">
        <f>SUM(X39,Z39)</f>
        <v>2388</v>
      </c>
      <c r="X39" s="107">
        <v>2388</v>
      </c>
      <c r="Y39" s="50">
        <f>+X39/W39</f>
        <v>1</v>
      </c>
      <c r="Z39" s="97">
        <v>0</v>
      </c>
      <c r="AA39" s="99">
        <f>+Z39/W39</f>
        <v>0</v>
      </c>
    </row>
    <row r="40" spans="1:27" x14ac:dyDescent="0.25">
      <c r="A40" s="63" t="s">
        <v>64</v>
      </c>
      <c r="B40" s="139"/>
      <c r="C40" s="49"/>
      <c r="D40" s="95"/>
      <c r="E40" s="51"/>
      <c r="F40" s="90"/>
      <c r="G40" s="25"/>
      <c r="H40" s="63" t="s">
        <v>64</v>
      </c>
      <c r="I40" s="139"/>
      <c r="J40" s="49"/>
      <c r="K40" s="95"/>
      <c r="L40" s="51">
        <v>0</v>
      </c>
      <c r="M40" s="91"/>
      <c r="N40" s="26"/>
      <c r="O40" s="63" t="s">
        <v>64</v>
      </c>
      <c r="P40" s="93"/>
      <c r="Q40" s="49"/>
      <c r="R40" s="95"/>
      <c r="S40" s="53"/>
      <c r="T40" s="52"/>
      <c r="U40" s="26"/>
      <c r="V40" s="63" t="s">
        <v>64</v>
      </c>
      <c r="W40" s="93"/>
      <c r="X40" s="54"/>
      <c r="Y40" s="50"/>
      <c r="Z40" s="53">
        <v>0</v>
      </c>
      <c r="AA40" s="52"/>
    </row>
    <row r="41" spans="1:27" x14ac:dyDescent="0.25">
      <c r="A41" s="63" t="s">
        <v>65</v>
      </c>
      <c r="B41" s="139">
        <v>0</v>
      </c>
      <c r="C41" s="49">
        <v>0</v>
      </c>
      <c r="D41" s="95">
        <v>0</v>
      </c>
      <c r="E41" s="51">
        <v>0</v>
      </c>
      <c r="F41" s="90">
        <v>0</v>
      </c>
      <c r="G41" s="25"/>
      <c r="H41" s="63" t="s">
        <v>65</v>
      </c>
      <c r="I41" s="139">
        <f t="shared" ref="I41:I46" si="24">SUM(J41,L41)</f>
        <v>57</v>
      </c>
      <c r="J41" s="49">
        <v>57</v>
      </c>
      <c r="K41" s="95">
        <f t="shared" ref="K41:K47" si="25">+J41/I41</f>
        <v>1</v>
      </c>
      <c r="L41" s="51">
        <v>0</v>
      </c>
      <c r="M41" s="91">
        <f t="shared" ref="M41:M47" si="26">+L41/I41</f>
        <v>0</v>
      </c>
      <c r="N41" s="26"/>
      <c r="O41" s="63" t="s">
        <v>65</v>
      </c>
      <c r="P41" s="93">
        <f t="shared" ref="P41:P46" si="27">SUM(Q41,S41)</f>
        <v>5</v>
      </c>
      <c r="Q41" s="49">
        <v>5</v>
      </c>
      <c r="R41" s="95">
        <f t="shared" ref="R41:R47" si="28">+Q41/P41</f>
        <v>1</v>
      </c>
      <c r="S41" s="53">
        <v>0</v>
      </c>
      <c r="T41" s="52">
        <f t="shared" ref="T41:T47" si="29">+S41/P41</f>
        <v>0</v>
      </c>
      <c r="U41" s="26"/>
      <c r="V41" s="63" t="s">
        <v>65</v>
      </c>
      <c r="W41" s="93">
        <f>SUM(X41,Z41)</f>
        <v>11</v>
      </c>
      <c r="X41" s="54">
        <v>11</v>
      </c>
      <c r="Y41" s="50">
        <f t="shared" ref="Y41:Y47" si="30">+X41/W41</f>
        <v>1</v>
      </c>
      <c r="Z41" s="53">
        <v>0</v>
      </c>
      <c r="AA41" s="52">
        <f t="shared" ref="AA41:AA47" si="31">+Z41/W41</f>
        <v>0</v>
      </c>
    </row>
    <row r="42" spans="1:27" x14ac:dyDescent="0.25">
      <c r="A42" s="63" t="s">
        <v>66</v>
      </c>
      <c r="B42" s="139">
        <f>SUM(C42,E42)</f>
        <v>5</v>
      </c>
      <c r="C42" s="49">
        <v>5</v>
      </c>
      <c r="D42" s="95">
        <f>+C42/B42</f>
        <v>1</v>
      </c>
      <c r="E42" s="51">
        <v>0</v>
      </c>
      <c r="F42" s="90">
        <f>+E42/B42</f>
        <v>0</v>
      </c>
      <c r="G42" s="25"/>
      <c r="H42" s="63" t="s">
        <v>66</v>
      </c>
      <c r="I42" s="139">
        <f t="shared" si="24"/>
        <v>185</v>
      </c>
      <c r="J42" s="49">
        <v>185</v>
      </c>
      <c r="K42" s="95">
        <f t="shared" si="25"/>
        <v>1</v>
      </c>
      <c r="L42" s="51">
        <v>0</v>
      </c>
      <c r="M42" s="91">
        <f t="shared" si="26"/>
        <v>0</v>
      </c>
      <c r="N42" s="26"/>
      <c r="O42" s="63" t="s">
        <v>66</v>
      </c>
      <c r="P42" s="93">
        <f t="shared" si="27"/>
        <v>9</v>
      </c>
      <c r="Q42" s="49">
        <v>9</v>
      </c>
      <c r="R42" s="95">
        <f t="shared" si="28"/>
        <v>1</v>
      </c>
      <c r="S42" s="53">
        <v>0</v>
      </c>
      <c r="T42" s="52">
        <f t="shared" si="29"/>
        <v>0</v>
      </c>
      <c r="U42" s="26"/>
      <c r="V42" s="63" t="s">
        <v>66</v>
      </c>
      <c r="W42" s="93">
        <f t="shared" ref="W42:W46" si="32">SUM(X42,Z42)</f>
        <v>14</v>
      </c>
      <c r="X42" s="54">
        <v>14</v>
      </c>
      <c r="Y42" s="50">
        <f t="shared" si="30"/>
        <v>1</v>
      </c>
      <c r="Z42" s="53">
        <v>0</v>
      </c>
      <c r="AA42" s="52">
        <f t="shared" si="31"/>
        <v>0</v>
      </c>
    </row>
    <row r="43" spans="1:27" x14ac:dyDescent="0.25">
      <c r="A43" s="63" t="s">
        <v>67</v>
      </c>
      <c r="B43" s="139">
        <f t="shared" ref="B43:B46" si="33">SUM(C43,E43)</f>
        <v>18</v>
      </c>
      <c r="C43" s="49">
        <v>18</v>
      </c>
      <c r="D43" s="95">
        <f t="shared" ref="D43:D49" si="34">+C43/B43</f>
        <v>1</v>
      </c>
      <c r="E43" s="51">
        <v>0</v>
      </c>
      <c r="F43" s="90">
        <f t="shared" ref="F43:F47" si="35">+E43/B43</f>
        <v>0</v>
      </c>
      <c r="G43" s="25"/>
      <c r="H43" s="63" t="s">
        <v>67</v>
      </c>
      <c r="I43" s="139">
        <f t="shared" si="24"/>
        <v>679</v>
      </c>
      <c r="J43" s="49">
        <v>678</v>
      </c>
      <c r="K43" s="95">
        <f t="shared" si="25"/>
        <v>0.99852724594992637</v>
      </c>
      <c r="L43" s="51">
        <v>1</v>
      </c>
      <c r="M43" s="91">
        <f t="shared" si="26"/>
        <v>1.4727540500736377E-3</v>
      </c>
      <c r="N43" s="26"/>
      <c r="O43" s="63" t="s">
        <v>67</v>
      </c>
      <c r="P43" s="93">
        <f t="shared" si="27"/>
        <v>96</v>
      </c>
      <c r="Q43" s="49">
        <v>96</v>
      </c>
      <c r="R43" s="95">
        <f t="shared" si="28"/>
        <v>1</v>
      </c>
      <c r="S43" s="53">
        <v>0</v>
      </c>
      <c r="T43" s="52">
        <f t="shared" si="29"/>
        <v>0</v>
      </c>
      <c r="U43" s="26"/>
      <c r="V43" s="63" t="s">
        <v>67</v>
      </c>
      <c r="W43" s="93">
        <f t="shared" si="32"/>
        <v>77</v>
      </c>
      <c r="X43" s="54">
        <v>77</v>
      </c>
      <c r="Y43" s="50">
        <f t="shared" si="30"/>
        <v>1</v>
      </c>
      <c r="Z43" s="53">
        <v>0</v>
      </c>
      <c r="AA43" s="52">
        <f t="shared" si="31"/>
        <v>0</v>
      </c>
    </row>
    <row r="44" spans="1:27" x14ac:dyDescent="0.25">
      <c r="A44" s="63" t="s">
        <v>68</v>
      </c>
      <c r="B44" s="139">
        <v>0</v>
      </c>
      <c r="C44" s="49">
        <v>0</v>
      </c>
      <c r="D44" s="95"/>
      <c r="E44" s="51">
        <v>0</v>
      </c>
      <c r="F44" s="90">
        <v>0</v>
      </c>
      <c r="G44" s="25"/>
      <c r="H44" s="63" t="s">
        <v>68</v>
      </c>
      <c r="I44" s="139">
        <f t="shared" si="24"/>
        <v>63</v>
      </c>
      <c r="J44" s="49">
        <v>63</v>
      </c>
      <c r="K44" s="95">
        <f t="shared" si="25"/>
        <v>1</v>
      </c>
      <c r="L44" s="51">
        <v>0</v>
      </c>
      <c r="M44" s="91">
        <f t="shared" si="26"/>
        <v>0</v>
      </c>
      <c r="N44" s="26"/>
      <c r="O44" s="63" t="s">
        <v>68</v>
      </c>
      <c r="P44" s="93">
        <f t="shared" si="27"/>
        <v>10</v>
      </c>
      <c r="Q44" s="49">
        <v>10</v>
      </c>
      <c r="R44" s="95">
        <f t="shared" si="28"/>
        <v>1</v>
      </c>
      <c r="S44" s="53">
        <v>0</v>
      </c>
      <c r="T44" s="52">
        <f t="shared" si="29"/>
        <v>0</v>
      </c>
      <c r="U44" s="26"/>
      <c r="V44" s="63" t="s">
        <v>68</v>
      </c>
      <c r="W44" s="93">
        <v>0</v>
      </c>
      <c r="X44" s="54">
        <v>0</v>
      </c>
      <c r="Y44" s="50">
        <v>0</v>
      </c>
      <c r="Z44" s="53">
        <v>0</v>
      </c>
      <c r="AA44" s="52">
        <v>0</v>
      </c>
    </row>
    <row r="45" spans="1:27" x14ac:dyDescent="0.25">
      <c r="A45" s="63" t="s">
        <v>69</v>
      </c>
      <c r="B45" s="139">
        <f t="shared" si="33"/>
        <v>17</v>
      </c>
      <c r="C45" s="49">
        <v>17</v>
      </c>
      <c r="D45" s="95">
        <f t="shared" si="34"/>
        <v>1</v>
      </c>
      <c r="E45" s="51">
        <v>0</v>
      </c>
      <c r="F45" s="90">
        <f t="shared" si="35"/>
        <v>0</v>
      </c>
      <c r="G45" s="25"/>
      <c r="H45" s="63" t="s">
        <v>69</v>
      </c>
      <c r="I45" s="139">
        <f t="shared" si="24"/>
        <v>693</v>
      </c>
      <c r="J45" s="49">
        <v>693</v>
      </c>
      <c r="K45" s="95">
        <f t="shared" si="25"/>
        <v>1</v>
      </c>
      <c r="L45" s="51">
        <v>0</v>
      </c>
      <c r="M45" s="91">
        <f t="shared" si="26"/>
        <v>0</v>
      </c>
      <c r="N45" s="26"/>
      <c r="O45" s="63" t="s">
        <v>69</v>
      </c>
      <c r="P45" s="93">
        <f t="shared" si="27"/>
        <v>196</v>
      </c>
      <c r="Q45" s="49">
        <v>196</v>
      </c>
      <c r="R45" s="95">
        <f t="shared" si="28"/>
        <v>1</v>
      </c>
      <c r="S45" s="53">
        <v>0</v>
      </c>
      <c r="T45" s="52">
        <f t="shared" si="29"/>
        <v>0</v>
      </c>
      <c r="U45" s="26"/>
      <c r="V45" s="63" t="s">
        <v>69</v>
      </c>
      <c r="W45" s="93">
        <f t="shared" si="32"/>
        <v>159</v>
      </c>
      <c r="X45" s="54">
        <v>159</v>
      </c>
      <c r="Y45" s="50">
        <f t="shared" si="30"/>
        <v>1</v>
      </c>
      <c r="Z45" s="53">
        <v>0</v>
      </c>
      <c r="AA45" s="52">
        <f t="shared" si="31"/>
        <v>0</v>
      </c>
    </row>
    <row r="46" spans="1:27" ht="15.75" thickBot="1" x14ac:dyDescent="0.3">
      <c r="A46" s="64" t="s">
        <v>70</v>
      </c>
      <c r="B46" s="157">
        <f t="shared" si="33"/>
        <v>1</v>
      </c>
      <c r="C46" s="159">
        <v>1</v>
      </c>
      <c r="D46" s="160">
        <f t="shared" si="34"/>
        <v>1</v>
      </c>
      <c r="E46" s="162">
        <v>0</v>
      </c>
      <c r="F46" s="191">
        <f t="shared" si="35"/>
        <v>0</v>
      </c>
      <c r="G46" s="25"/>
      <c r="H46" s="64" t="s">
        <v>70</v>
      </c>
      <c r="I46" s="157">
        <f t="shared" si="24"/>
        <v>743</v>
      </c>
      <c r="J46" s="159">
        <v>740</v>
      </c>
      <c r="K46" s="160">
        <f t="shared" si="25"/>
        <v>0.99596231493943477</v>
      </c>
      <c r="L46" s="162">
        <v>3</v>
      </c>
      <c r="M46" s="164">
        <f t="shared" si="26"/>
        <v>4.0376850605652759E-3</v>
      </c>
      <c r="N46" s="26"/>
      <c r="O46" s="64" t="s">
        <v>70</v>
      </c>
      <c r="P46" s="93">
        <f t="shared" si="27"/>
        <v>81</v>
      </c>
      <c r="Q46" s="159">
        <v>81</v>
      </c>
      <c r="R46" s="160">
        <f t="shared" si="28"/>
        <v>1</v>
      </c>
      <c r="S46" s="177">
        <v>0</v>
      </c>
      <c r="T46" s="164">
        <f t="shared" si="29"/>
        <v>0</v>
      </c>
      <c r="U46" s="26"/>
      <c r="V46" s="64" t="s">
        <v>70</v>
      </c>
      <c r="W46" s="93">
        <f t="shared" si="32"/>
        <v>29</v>
      </c>
      <c r="X46" s="182">
        <v>29</v>
      </c>
      <c r="Y46" s="183">
        <f t="shared" si="30"/>
        <v>1</v>
      </c>
      <c r="Z46" s="177">
        <v>0</v>
      </c>
      <c r="AA46" s="164">
        <f t="shared" si="31"/>
        <v>0</v>
      </c>
    </row>
    <row r="47" spans="1:27" ht="15.75" thickBot="1" x14ac:dyDescent="0.3">
      <c r="A47" s="55" t="s">
        <v>15</v>
      </c>
      <c r="B47" s="158">
        <f>SUM(B39:B46)</f>
        <v>1022</v>
      </c>
      <c r="C47" s="158">
        <f>SUM(C39:C46)</f>
        <v>1022</v>
      </c>
      <c r="D47" s="161">
        <f t="shared" si="34"/>
        <v>1</v>
      </c>
      <c r="E47" s="190">
        <f>SUM(E39:E46)</f>
        <v>0</v>
      </c>
      <c r="F47" s="161">
        <f t="shared" si="35"/>
        <v>0</v>
      </c>
      <c r="G47" s="25"/>
      <c r="H47" s="55" t="s">
        <v>15</v>
      </c>
      <c r="I47" s="158">
        <f>SUM(I39:I46)</f>
        <v>23506</v>
      </c>
      <c r="J47" s="158">
        <f>SUM(J39:J46)</f>
        <v>23486</v>
      </c>
      <c r="K47" s="161">
        <f t="shared" si="25"/>
        <v>0.99914915340764066</v>
      </c>
      <c r="L47" s="163">
        <f>SUM(L39:L46)</f>
        <v>20</v>
      </c>
      <c r="M47" s="161">
        <f t="shared" si="26"/>
        <v>8.5084659235939758E-4</v>
      </c>
      <c r="N47" s="26"/>
      <c r="O47" s="55" t="s">
        <v>15</v>
      </c>
      <c r="P47" s="158">
        <f>SUM(P39:P46)</f>
        <v>3080</v>
      </c>
      <c r="Q47" s="158">
        <f>SUM(Q39:Q46)</f>
        <v>3078</v>
      </c>
      <c r="R47" s="180">
        <f t="shared" si="28"/>
        <v>0.99935064935064932</v>
      </c>
      <c r="S47" s="163">
        <f>SUM(S39:S46)</f>
        <v>2</v>
      </c>
      <c r="T47" s="176">
        <f t="shared" si="29"/>
        <v>6.4935064935064935E-4</v>
      </c>
      <c r="U47" s="26"/>
      <c r="V47" s="55" t="s">
        <v>15</v>
      </c>
      <c r="W47" s="158">
        <f>SUM(W39:W46)</f>
        <v>2678</v>
      </c>
      <c r="X47" s="158">
        <f>SUM(X39:X46)</f>
        <v>2678</v>
      </c>
      <c r="Y47" s="176">
        <f t="shared" si="30"/>
        <v>1</v>
      </c>
      <c r="Z47" s="163">
        <f>AVERAGE(Z39:Z46)</f>
        <v>0</v>
      </c>
      <c r="AA47" s="176">
        <f t="shared" si="31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101" t="s">
        <v>15</v>
      </c>
      <c r="B49" s="103">
        <f>SUM(B47,B35,B21)</f>
        <v>1330</v>
      </c>
      <c r="C49" s="103">
        <f>B49-E49</f>
        <v>1330</v>
      </c>
      <c r="D49" s="104">
        <f t="shared" si="34"/>
        <v>1</v>
      </c>
      <c r="E49" s="105">
        <f>SUM(E47,E35,E21)</f>
        <v>0</v>
      </c>
      <c r="F49" s="104">
        <f t="shared" ref="F49" si="36">+E49/B49</f>
        <v>0</v>
      </c>
      <c r="G49" s="25"/>
      <c r="H49" s="120" t="s">
        <v>15</v>
      </c>
      <c r="I49" s="103">
        <f>SUM(I47,I35,I21)</f>
        <v>30787</v>
      </c>
      <c r="J49" s="103">
        <f>I49-L49</f>
        <v>30759</v>
      </c>
      <c r="K49" s="165">
        <f>SUM(K39:K46,K25:K34,K7:K20)/31</f>
        <v>0.99924063377136141</v>
      </c>
      <c r="L49" s="105">
        <f>SUM(L47,L35,L21)</f>
        <v>28</v>
      </c>
      <c r="M49" s="165">
        <f>SUM(M39:M46,M25:M34,M7:M20)/31</f>
        <v>7.5936622863853793E-4</v>
      </c>
      <c r="N49" s="26"/>
      <c r="O49" s="101" t="s">
        <v>15</v>
      </c>
      <c r="P49" s="178">
        <f>SUM(P47,P35,P21)</f>
        <v>4040</v>
      </c>
      <c r="Q49" s="103">
        <f>P49-S49</f>
        <v>4038</v>
      </c>
      <c r="R49" s="215">
        <f>SUM(R39:R46,R25:R34,R7:R20)/30</f>
        <v>0.99997515219281896</v>
      </c>
      <c r="S49" s="105">
        <f>SUM(S47,S35,S21)</f>
        <v>2</v>
      </c>
      <c r="T49" s="215">
        <f>SUM(T39:T46,T25:T34,T7:T20)/29</f>
        <v>2.5704628118292699E-5</v>
      </c>
      <c r="U49" s="26"/>
      <c r="V49" s="101" t="s">
        <v>15</v>
      </c>
      <c r="W49" s="103">
        <f>SUM(W47,W35,W21)</f>
        <v>3351</v>
      </c>
      <c r="X49" s="102">
        <f>+W49</f>
        <v>3351</v>
      </c>
      <c r="Y49" s="104">
        <f t="shared" ref="Y49" si="37">+X49/W49</f>
        <v>1</v>
      </c>
      <c r="Z49" s="105">
        <f>SUM(Z47,Z35,Z21)</f>
        <v>0</v>
      </c>
      <c r="AA49" s="104">
        <f t="shared" ref="AA49" si="38">+Z49/W49</f>
        <v>0</v>
      </c>
    </row>
    <row r="52" spans="1:27" ht="15.75" thickBot="1" x14ac:dyDescent="0.3"/>
    <row r="53" spans="1:27" x14ac:dyDescent="0.25">
      <c r="B53" s="70" t="s">
        <v>77</v>
      </c>
      <c r="C53" s="71"/>
      <c r="D53" s="72"/>
      <c r="E53" s="77"/>
    </row>
    <row r="54" spans="1:27" ht="19.5" thickBot="1" x14ac:dyDescent="0.35">
      <c r="B54" s="73" t="s">
        <v>71</v>
      </c>
      <c r="C54" s="118" t="s">
        <v>79</v>
      </c>
      <c r="D54" s="75"/>
      <c r="E54" s="77"/>
    </row>
    <row r="55" spans="1:27" ht="15.75" thickBot="1" x14ac:dyDescent="0.3"/>
    <row r="56" spans="1:27" ht="15.75" thickBot="1" x14ac:dyDescent="0.3">
      <c r="A56" s="25"/>
      <c r="B56" s="260" t="s">
        <v>27</v>
      </c>
      <c r="C56" s="261"/>
      <c r="D56" s="262"/>
      <c r="E56" s="25"/>
      <c r="F56" s="25"/>
      <c r="G56" s="25"/>
      <c r="H56" s="25"/>
      <c r="I56" s="260" t="s">
        <v>28</v>
      </c>
      <c r="J56" s="261"/>
      <c r="K56" s="262"/>
      <c r="L56" s="25"/>
      <c r="M56" s="25"/>
      <c r="N56" s="26"/>
      <c r="O56" s="25"/>
      <c r="P56" s="260" t="s">
        <v>29</v>
      </c>
      <c r="Q56" s="261"/>
      <c r="R56" s="262"/>
      <c r="S56" s="25"/>
      <c r="T56" s="25"/>
      <c r="U56" s="26"/>
      <c r="V56" s="25"/>
      <c r="W56" s="260" t="s">
        <v>30</v>
      </c>
      <c r="X56" s="261"/>
      <c r="Y56" s="262"/>
      <c r="Z56" s="25"/>
      <c r="AA56" s="25"/>
    </row>
    <row r="57" spans="1:27" x14ac:dyDescent="0.25">
      <c r="A57" s="256" t="s">
        <v>31</v>
      </c>
      <c r="B57" s="258" t="s">
        <v>32</v>
      </c>
      <c r="C57" s="258" t="s">
        <v>33</v>
      </c>
      <c r="D57" s="254" t="s">
        <v>34</v>
      </c>
      <c r="E57" s="258" t="s">
        <v>35</v>
      </c>
      <c r="F57" s="254" t="s">
        <v>36</v>
      </c>
      <c r="G57" s="27"/>
      <c r="H57" s="256" t="s">
        <v>31</v>
      </c>
      <c r="I57" s="258" t="s">
        <v>32</v>
      </c>
      <c r="J57" s="258" t="s">
        <v>33</v>
      </c>
      <c r="K57" s="254" t="s">
        <v>34</v>
      </c>
      <c r="L57" s="258" t="s">
        <v>35</v>
      </c>
      <c r="M57" s="254" t="s">
        <v>36</v>
      </c>
      <c r="N57" s="26"/>
      <c r="O57" s="256" t="s">
        <v>31</v>
      </c>
      <c r="P57" s="258" t="s">
        <v>32</v>
      </c>
      <c r="Q57" s="258" t="s">
        <v>33</v>
      </c>
      <c r="R57" s="254" t="s">
        <v>34</v>
      </c>
      <c r="S57" s="258" t="s">
        <v>35</v>
      </c>
      <c r="T57" s="254" t="s">
        <v>36</v>
      </c>
      <c r="U57" s="26"/>
      <c r="V57" s="256" t="s">
        <v>31</v>
      </c>
      <c r="W57" s="258" t="s">
        <v>32</v>
      </c>
      <c r="X57" s="258" t="s">
        <v>33</v>
      </c>
      <c r="Y57" s="254" t="s">
        <v>34</v>
      </c>
      <c r="Z57" s="258" t="s">
        <v>35</v>
      </c>
      <c r="AA57" s="254" t="s">
        <v>36</v>
      </c>
    </row>
    <row r="58" spans="1:27" ht="15.75" thickBot="1" x14ac:dyDescent="0.3">
      <c r="A58" s="257"/>
      <c r="B58" s="259"/>
      <c r="C58" s="259"/>
      <c r="D58" s="255"/>
      <c r="E58" s="259"/>
      <c r="F58" s="255"/>
      <c r="G58" s="28"/>
      <c r="H58" s="257"/>
      <c r="I58" s="259"/>
      <c r="J58" s="259"/>
      <c r="K58" s="255"/>
      <c r="L58" s="259"/>
      <c r="M58" s="255"/>
      <c r="N58" s="26"/>
      <c r="O58" s="257"/>
      <c r="P58" s="259"/>
      <c r="Q58" s="259"/>
      <c r="R58" s="255"/>
      <c r="S58" s="259"/>
      <c r="T58" s="255"/>
      <c r="U58" s="26"/>
      <c r="V58" s="257"/>
      <c r="W58" s="259"/>
      <c r="X58" s="259"/>
      <c r="Y58" s="255"/>
      <c r="Z58" s="259"/>
      <c r="AA58" s="255"/>
    </row>
    <row r="59" spans="1:27" x14ac:dyDescent="0.25">
      <c r="A59" s="56" t="s">
        <v>37</v>
      </c>
      <c r="B59" s="106">
        <f>SUM(C59,E59)</f>
        <v>27</v>
      </c>
      <c r="C59" s="30">
        <v>27</v>
      </c>
      <c r="D59" s="31">
        <f>+C59/B59</f>
        <v>1</v>
      </c>
      <c r="E59" s="32">
        <v>0</v>
      </c>
      <c r="F59" s="33">
        <f>+E59/B59</f>
        <v>0</v>
      </c>
      <c r="G59" s="25"/>
      <c r="H59" s="56" t="s">
        <v>37</v>
      </c>
      <c r="I59" s="29">
        <f>SUM(J59,L59)</f>
        <v>213</v>
      </c>
      <c r="J59" s="29">
        <v>209</v>
      </c>
      <c r="K59" s="31">
        <f>+J59/I59</f>
        <v>0.98122065727699526</v>
      </c>
      <c r="L59" s="34">
        <v>4</v>
      </c>
      <c r="M59" s="33">
        <f>+L59/I59</f>
        <v>1.8779342723004695E-2</v>
      </c>
      <c r="N59" s="26"/>
      <c r="O59" s="56" t="s">
        <v>37</v>
      </c>
      <c r="P59" s="29">
        <f>SUM(Q59,S59)</f>
        <v>36</v>
      </c>
      <c r="Q59" s="29">
        <v>36</v>
      </c>
      <c r="R59" s="79">
        <f>+Q59/P59</f>
        <v>1</v>
      </c>
      <c r="S59" s="34">
        <v>0</v>
      </c>
      <c r="T59" s="78">
        <f>+S59/P59</f>
        <v>0</v>
      </c>
      <c r="U59" s="26"/>
      <c r="V59" s="56" t="s">
        <v>37</v>
      </c>
      <c r="W59" s="29">
        <f>SUM(X59,Z59)</f>
        <v>33</v>
      </c>
      <c r="X59" s="29">
        <v>33</v>
      </c>
      <c r="Y59" s="31">
        <f>+X59/W59</f>
        <v>1</v>
      </c>
      <c r="Z59" s="34">
        <v>0</v>
      </c>
      <c r="AA59" s="33">
        <f>+Z59/W59</f>
        <v>0</v>
      </c>
    </row>
    <row r="60" spans="1:27" x14ac:dyDescent="0.25">
      <c r="A60" s="56" t="s">
        <v>38</v>
      </c>
      <c r="B60" s="106">
        <f t="shared" ref="B60:B71" si="39">SUM(C60,E60)</f>
        <v>2</v>
      </c>
      <c r="C60" s="30">
        <v>2</v>
      </c>
      <c r="D60" s="31">
        <f t="shared" ref="D60:D71" si="40">+C60/B60</f>
        <v>1</v>
      </c>
      <c r="E60" s="32">
        <v>0</v>
      </c>
      <c r="F60" s="33">
        <f t="shared" ref="F60:F73" si="41">+E60/B60</f>
        <v>0</v>
      </c>
      <c r="G60" s="25"/>
      <c r="H60" s="56" t="s">
        <v>38</v>
      </c>
      <c r="I60" s="29">
        <f t="shared" ref="I60:I72" si="42">SUM(J60,L60)</f>
        <v>53</v>
      </c>
      <c r="J60" s="29">
        <v>53</v>
      </c>
      <c r="K60" s="35">
        <f>+J60/I60</f>
        <v>1</v>
      </c>
      <c r="L60" s="34">
        <v>0</v>
      </c>
      <c r="M60" s="33">
        <f>+L60/I60</f>
        <v>0</v>
      </c>
      <c r="N60" s="26"/>
      <c r="O60" s="56" t="s">
        <v>38</v>
      </c>
      <c r="P60" s="29">
        <f t="shared" ref="P60:P72" si="43">SUM(Q60,S60)</f>
        <v>9</v>
      </c>
      <c r="Q60" s="29">
        <v>9</v>
      </c>
      <c r="R60" s="79">
        <f t="shared" ref="R60:R73" si="44">+Q60/P60</f>
        <v>1</v>
      </c>
      <c r="S60" s="34">
        <v>0</v>
      </c>
      <c r="T60" s="78">
        <f t="shared" ref="T60:T73" si="45">+S60/P60</f>
        <v>0</v>
      </c>
      <c r="U60" s="26"/>
      <c r="V60" s="56" t="s">
        <v>38</v>
      </c>
      <c r="W60" s="29">
        <f t="shared" ref="W60:W72" si="46">SUM(X60,Z60)</f>
        <v>3</v>
      </c>
      <c r="X60" s="29">
        <v>3</v>
      </c>
      <c r="Y60" s="31">
        <f t="shared" ref="Y60:Y73" si="47">+X60/W60</f>
        <v>1</v>
      </c>
      <c r="Z60" s="34">
        <v>0</v>
      </c>
      <c r="AA60" s="33">
        <f t="shared" ref="AA60:AA73" si="48">+Z60/W60</f>
        <v>0</v>
      </c>
    </row>
    <row r="61" spans="1:27" x14ac:dyDescent="0.25">
      <c r="A61" s="56" t="s">
        <v>39</v>
      </c>
      <c r="B61" s="106">
        <f t="shared" si="39"/>
        <v>4</v>
      </c>
      <c r="C61" s="30">
        <v>4</v>
      </c>
      <c r="D61" s="31">
        <f t="shared" si="40"/>
        <v>1</v>
      </c>
      <c r="E61" s="32">
        <v>0</v>
      </c>
      <c r="F61" s="33">
        <f t="shared" si="41"/>
        <v>0</v>
      </c>
      <c r="G61" s="25"/>
      <c r="H61" s="56" t="s">
        <v>39</v>
      </c>
      <c r="I61" s="29">
        <f t="shared" si="42"/>
        <v>188</v>
      </c>
      <c r="J61" s="29">
        <v>186</v>
      </c>
      <c r="K61" s="35">
        <f t="shared" ref="K61:K73" si="49">+J61/I61</f>
        <v>0.98936170212765961</v>
      </c>
      <c r="L61" s="34">
        <v>2</v>
      </c>
      <c r="M61" s="33">
        <f t="shared" ref="M61:M73" si="50">+L61/I61</f>
        <v>1.0638297872340425E-2</v>
      </c>
      <c r="N61" s="26"/>
      <c r="O61" s="56" t="s">
        <v>39</v>
      </c>
      <c r="P61" s="29">
        <f t="shared" si="43"/>
        <v>37</v>
      </c>
      <c r="Q61" s="29">
        <v>37</v>
      </c>
      <c r="R61" s="79">
        <f t="shared" si="44"/>
        <v>1</v>
      </c>
      <c r="S61" s="34">
        <v>0</v>
      </c>
      <c r="T61" s="78">
        <f t="shared" si="45"/>
        <v>0</v>
      </c>
      <c r="U61" s="26"/>
      <c r="V61" s="56" t="s">
        <v>39</v>
      </c>
      <c r="W61" s="29">
        <f t="shared" si="46"/>
        <v>128</v>
      </c>
      <c r="X61" s="29">
        <v>128</v>
      </c>
      <c r="Y61" s="31">
        <f t="shared" si="47"/>
        <v>1</v>
      </c>
      <c r="Z61" s="34">
        <v>0</v>
      </c>
      <c r="AA61" s="33">
        <f t="shared" si="48"/>
        <v>0</v>
      </c>
    </row>
    <row r="62" spans="1:27" x14ac:dyDescent="0.25">
      <c r="A62" s="56" t="s">
        <v>40</v>
      </c>
      <c r="B62" s="106">
        <v>0</v>
      </c>
      <c r="C62" s="30">
        <v>0</v>
      </c>
      <c r="D62" s="31">
        <v>0</v>
      </c>
      <c r="E62" s="32">
        <v>0</v>
      </c>
      <c r="F62" s="33">
        <v>0</v>
      </c>
      <c r="G62" s="25"/>
      <c r="H62" s="56" t="s">
        <v>40</v>
      </c>
      <c r="I62" s="29">
        <f t="shared" si="42"/>
        <v>215</v>
      </c>
      <c r="J62" s="29">
        <v>211</v>
      </c>
      <c r="K62" s="35">
        <f t="shared" si="49"/>
        <v>0.98139534883720925</v>
      </c>
      <c r="L62" s="34">
        <v>4</v>
      </c>
      <c r="M62" s="33">
        <f t="shared" si="50"/>
        <v>1.8604651162790697E-2</v>
      </c>
      <c r="N62" s="26"/>
      <c r="O62" s="56" t="s">
        <v>40</v>
      </c>
      <c r="P62" s="29">
        <f t="shared" si="43"/>
        <v>27</v>
      </c>
      <c r="Q62" s="29">
        <v>27</v>
      </c>
      <c r="R62" s="79">
        <f t="shared" si="44"/>
        <v>1</v>
      </c>
      <c r="S62" s="34">
        <v>0</v>
      </c>
      <c r="T62" s="78">
        <f t="shared" si="45"/>
        <v>0</v>
      </c>
      <c r="U62" s="26"/>
      <c r="V62" s="56" t="s">
        <v>40</v>
      </c>
      <c r="W62" s="29">
        <f t="shared" si="46"/>
        <v>18</v>
      </c>
      <c r="X62" s="29">
        <v>18</v>
      </c>
      <c r="Y62" s="31">
        <f t="shared" si="47"/>
        <v>1</v>
      </c>
      <c r="Z62" s="34">
        <v>0</v>
      </c>
      <c r="AA62" s="33">
        <f t="shared" si="48"/>
        <v>0</v>
      </c>
    </row>
    <row r="63" spans="1:27" x14ac:dyDescent="0.25">
      <c r="A63" s="56" t="s">
        <v>41</v>
      </c>
      <c r="B63" s="106">
        <v>0</v>
      </c>
      <c r="C63" s="30">
        <v>0</v>
      </c>
      <c r="D63" s="31">
        <v>0</v>
      </c>
      <c r="E63" s="32">
        <v>0</v>
      </c>
      <c r="F63" s="33">
        <v>0</v>
      </c>
      <c r="G63" s="25"/>
      <c r="H63" s="56" t="s">
        <v>41</v>
      </c>
      <c r="I63" s="29">
        <f t="shared" si="42"/>
        <v>132</v>
      </c>
      <c r="J63" s="29">
        <v>128</v>
      </c>
      <c r="K63" s="35">
        <f t="shared" si="49"/>
        <v>0.96969696969696972</v>
      </c>
      <c r="L63" s="34">
        <v>4</v>
      </c>
      <c r="M63" s="33">
        <f t="shared" si="50"/>
        <v>3.0303030303030304E-2</v>
      </c>
      <c r="N63" s="26"/>
      <c r="O63" s="56" t="s">
        <v>41</v>
      </c>
      <c r="P63" s="29">
        <f t="shared" si="43"/>
        <v>4</v>
      </c>
      <c r="Q63" s="29">
        <v>4</v>
      </c>
      <c r="R63" s="79">
        <f t="shared" si="44"/>
        <v>1</v>
      </c>
      <c r="S63" s="34">
        <v>0</v>
      </c>
      <c r="T63" s="78">
        <f t="shared" si="45"/>
        <v>0</v>
      </c>
      <c r="U63" s="26"/>
      <c r="V63" s="56" t="s">
        <v>41</v>
      </c>
      <c r="W63" s="29">
        <f t="shared" si="46"/>
        <v>2</v>
      </c>
      <c r="X63" s="29">
        <v>2</v>
      </c>
      <c r="Y63" s="31">
        <f t="shared" si="47"/>
        <v>1</v>
      </c>
      <c r="Z63" s="34">
        <v>0</v>
      </c>
      <c r="AA63" s="33">
        <f t="shared" si="48"/>
        <v>0</v>
      </c>
    </row>
    <row r="64" spans="1:27" x14ac:dyDescent="0.25">
      <c r="A64" s="56" t="s">
        <v>42</v>
      </c>
      <c r="B64" s="106">
        <v>0</v>
      </c>
      <c r="C64" s="30">
        <v>0</v>
      </c>
      <c r="D64" s="31">
        <v>0</v>
      </c>
      <c r="E64" s="32">
        <v>0</v>
      </c>
      <c r="F64" s="33">
        <v>0</v>
      </c>
      <c r="G64" s="25"/>
      <c r="H64" s="56" t="s">
        <v>42</v>
      </c>
      <c r="I64" s="29">
        <f t="shared" si="42"/>
        <v>42</v>
      </c>
      <c r="J64" s="29">
        <v>39</v>
      </c>
      <c r="K64" s="35">
        <f t="shared" si="49"/>
        <v>0.9285714285714286</v>
      </c>
      <c r="L64" s="34">
        <v>3</v>
      </c>
      <c r="M64" s="33">
        <f t="shared" si="50"/>
        <v>7.1428571428571425E-2</v>
      </c>
      <c r="N64" s="26"/>
      <c r="O64" s="56" t="s">
        <v>42</v>
      </c>
      <c r="P64" s="29">
        <f t="shared" si="43"/>
        <v>5</v>
      </c>
      <c r="Q64" s="29">
        <v>5</v>
      </c>
      <c r="R64" s="79">
        <f t="shared" si="44"/>
        <v>1</v>
      </c>
      <c r="S64" s="34">
        <v>0</v>
      </c>
      <c r="T64" s="78">
        <f t="shared" si="45"/>
        <v>0</v>
      </c>
      <c r="U64" s="26"/>
      <c r="V64" s="56" t="s">
        <v>42</v>
      </c>
      <c r="W64" s="29">
        <f t="shared" si="46"/>
        <v>2</v>
      </c>
      <c r="X64" s="29">
        <v>2</v>
      </c>
      <c r="Y64" s="31">
        <f t="shared" si="47"/>
        <v>1</v>
      </c>
      <c r="Z64" s="34">
        <v>0</v>
      </c>
      <c r="AA64" s="33">
        <f t="shared" si="48"/>
        <v>0</v>
      </c>
    </row>
    <row r="65" spans="1:27" x14ac:dyDescent="0.25">
      <c r="A65" s="56" t="s">
        <v>43</v>
      </c>
      <c r="B65" s="106">
        <v>0</v>
      </c>
      <c r="C65" s="30">
        <v>0</v>
      </c>
      <c r="D65" s="31">
        <v>0</v>
      </c>
      <c r="E65" s="32">
        <v>0</v>
      </c>
      <c r="F65" s="33">
        <v>0</v>
      </c>
      <c r="G65" s="25"/>
      <c r="H65" s="56" t="s">
        <v>43</v>
      </c>
      <c r="I65" s="29">
        <f t="shared" si="42"/>
        <v>46</v>
      </c>
      <c r="J65" s="29">
        <v>46</v>
      </c>
      <c r="K65" s="35">
        <f t="shared" si="49"/>
        <v>1</v>
      </c>
      <c r="L65" s="34">
        <v>0</v>
      </c>
      <c r="M65" s="33">
        <f t="shared" si="50"/>
        <v>0</v>
      </c>
      <c r="N65" s="26"/>
      <c r="O65" s="56" t="s">
        <v>43</v>
      </c>
      <c r="P65" s="29">
        <f t="shared" si="43"/>
        <v>6</v>
      </c>
      <c r="Q65" s="29">
        <v>6</v>
      </c>
      <c r="R65" s="79">
        <f t="shared" si="44"/>
        <v>1</v>
      </c>
      <c r="S65" s="34">
        <v>0</v>
      </c>
      <c r="T65" s="78">
        <f t="shared" si="45"/>
        <v>0</v>
      </c>
      <c r="U65" s="26"/>
      <c r="V65" s="56" t="s">
        <v>43</v>
      </c>
      <c r="W65" s="29">
        <f t="shared" si="46"/>
        <v>0</v>
      </c>
      <c r="X65" s="29">
        <v>0</v>
      </c>
      <c r="Y65" s="31">
        <v>0</v>
      </c>
      <c r="Z65" s="34">
        <v>0</v>
      </c>
      <c r="AA65" s="33">
        <v>0</v>
      </c>
    </row>
    <row r="66" spans="1:27" x14ac:dyDescent="0.25">
      <c r="A66" s="56" t="s">
        <v>44</v>
      </c>
      <c r="B66" s="106">
        <v>0</v>
      </c>
      <c r="C66" s="30">
        <v>0</v>
      </c>
      <c r="D66" s="31">
        <v>0</v>
      </c>
      <c r="E66" s="32">
        <v>0</v>
      </c>
      <c r="F66" s="33">
        <v>0</v>
      </c>
      <c r="G66" s="25"/>
      <c r="H66" s="56" t="s">
        <v>44</v>
      </c>
      <c r="I66" s="29">
        <f t="shared" si="42"/>
        <v>85</v>
      </c>
      <c r="J66" s="29">
        <v>80</v>
      </c>
      <c r="K66" s="35">
        <f t="shared" si="49"/>
        <v>0.94117647058823528</v>
      </c>
      <c r="L66" s="34">
        <v>5</v>
      </c>
      <c r="M66" s="33">
        <f t="shared" si="50"/>
        <v>5.8823529411764705E-2</v>
      </c>
      <c r="N66" s="26"/>
      <c r="O66" s="56" t="s">
        <v>44</v>
      </c>
      <c r="P66" s="29">
        <f t="shared" si="43"/>
        <v>12</v>
      </c>
      <c r="Q66" s="29">
        <v>12</v>
      </c>
      <c r="R66" s="79">
        <f t="shared" si="44"/>
        <v>1</v>
      </c>
      <c r="S66" s="34">
        <v>0</v>
      </c>
      <c r="T66" s="78">
        <f t="shared" si="45"/>
        <v>0</v>
      </c>
      <c r="U66" s="26"/>
      <c r="V66" s="56" t="s">
        <v>44</v>
      </c>
      <c r="W66" s="29">
        <f t="shared" si="46"/>
        <v>3</v>
      </c>
      <c r="X66" s="29">
        <v>3</v>
      </c>
      <c r="Y66" s="31">
        <f t="shared" si="47"/>
        <v>1</v>
      </c>
      <c r="Z66" s="34">
        <v>0</v>
      </c>
      <c r="AA66" s="33">
        <f t="shared" si="48"/>
        <v>0</v>
      </c>
    </row>
    <row r="67" spans="1:27" x14ac:dyDescent="0.25">
      <c r="A67" s="56" t="s">
        <v>45</v>
      </c>
      <c r="B67" s="106">
        <f t="shared" si="39"/>
        <v>2</v>
      </c>
      <c r="C67" s="30">
        <v>2</v>
      </c>
      <c r="D67" s="31">
        <f t="shared" si="40"/>
        <v>1</v>
      </c>
      <c r="E67" s="32">
        <v>0</v>
      </c>
      <c r="F67" s="33">
        <f t="shared" si="41"/>
        <v>0</v>
      </c>
      <c r="G67" s="25"/>
      <c r="H67" s="56" t="s">
        <v>45</v>
      </c>
      <c r="I67" s="29">
        <f t="shared" si="42"/>
        <v>205</v>
      </c>
      <c r="J67" s="29">
        <v>188</v>
      </c>
      <c r="K67" s="35">
        <f t="shared" si="49"/>
        <v>0.91707317073170735</v>
      </c>
      <c r="L67" s="34">
        <v>17</v>
      </c>
      <c r="M67" s="33">
        <f t="shared" si="50"/>
        <v>8.2926829268292687E-2</v>
      </c>
      <c r="N67" s="26"/>
      <c r="O67" s="56" t="s">
        <v>45</v>
      </c>
      <c r="P67" s="29">
        <f t="shared" si="43"/>
        <v>31</v>
      </c>
      <c r="Q67" s="29">
        <v>31</v>
      </c>
      <c r="R67" s="79">
        <f t="shared" si="44"/>
        <v>1</v>
      </c>
      <c r="S67" s="34">
        <v>0</v>
      </c>
      <c r="T67" s="78">
        <f t="shared" si="45"/>
        <v>0</v>
      </c>
      <c r="U67" s="26"/>
      <c r="V67" s="56" t="s">
        <v>45</v>
      </c>
      <c r="W67" s="29">
        <f t="shared" si="46"/>
        <v>3</v>
      </c>
      <c r="X67" s="29">
        <v>3</v>
      </c>
      <c r="Y67" s="31">
        <f t="shared" si="47"/>
        <v>1</v>
      </c>
      <c r="Z67" s="34">
        <v>0</v>
      </c>
      <c r="AA67" s="33">
        <f t="shared" si="48"/>
        <v>0</v>
      </c>
    </row>
    <row r="68" spans="1:27" x14ac:dyDescent="0.25">
      <c r="A68" s="56" t="s">
        <v>46</v>
      </c>
      <c r="B68" s="106">
        <f t="shared" si="39"/>
        <v>1</v>
      </c>
      <c r="C68" s="30">
        <v>1</v>
      </c>
      <c r="D68" s="31">
        <f t="shared" si="40"/>
        <v>1</v>
      </c>
      <c r="E68" s="32">
        <v>0</v>
      </c>
      <c r="F68" s="33">
        <f t="shared" si="41"/>
        <v>0</v>
      </c>
      <c r="G68" s="25"/>
      <c r="H68" s="56" t="s">
        <v>46</v>
      </c>
      <c r="I68" s="29">
        <f t="shared" si="42"/>
        <v>619</v>
      </c>
      <c r="J68" s="29">
        <v>596</v>
      </c>
      <c r="K68" s="35">
        <f t="shared" si="49"/>
        <v>0.96284329563812598</v>
      </c>
      <c r="L68" s="34">
        <v>23</v>
      </c>
      <c r="M68" s="33">
        <f t="shared" si="50"/>
        <v>3.7156704361873988E-2</v>
      </c>
      <c r="N68" s="26"/>
      <c r="O68" s="56" t="s">
        <v>46</v>
      </c>
      <c r="P68" s="29">
        <f t="shared" si="43"/>
        <v>35</v>
      </c>
      <c r="Q68" s="29">
        <v>35</v>
      </c>
      <c r="R68" s="79">
        <f t="shared" si="44"/>
        <v>1</v>
      </c>
      <c r="S68" s="34">
        <v>0</v>
      </c>
      <c r="T68" s="78">
        <f t="shared" si="45"/>
        <v>0</v>
      </c>
      <c r="U68" s="26"/>
      <c r="V68" s="56" t="s">
        <v>46</v>
      </c>
      <c r="W68" s="29">
        <f t="shared" si="46"/>
        <v>17</v>
      </c>
      <c r="X68" s="29">
        <v>17</v>
      </c>
      <c r="Y68" s="31">
        <f t="shared" si="47"/>
        <v>1</v>
      </c>
      <c r="Z68" s="34">
        <v>0</v>
      </c>
      <c r="AA68" s="33">
        <f t="shared" si="48"/>
        <v>0</v>
      </c>
    </row>
    <row r="69" spans="1:27" x14ac:dyDescent="0.25">
      <c r="A69" s="56" t="s">
        <v>47</v>
      </c>
      <c r="B69" s="106">
        <f t="shared" si="39"/>
        <v>167</v>
      </c>
      <c r="C69" s="30">
        <v>167</v>
      </c>
      <c r="D69" s="31">
        <f t="shared" si="40"/>
        <v>1</v>
      </c>
      <c r="E69" s="32">
        <v>0</v>
      </c>
      <c r="F69" s="33">
        <f t="shared" si="41"/>
        <v>0</v>
      </c>
      <c r="G69" s="25"/>
      <c r="H69" s="56" t="s">
        <v>47</v>
      </c>
      <c r="I69" s="29">
        <f t="shared" si="42"/>
        <v>1133</v>
      </c>
      <c r="J69" s="29">
        <v>1080</v>
      </c>
      <c r="K69" s="35">
        <f t="shared" si="49"/>
        <v>0.95322153574580759</v>
      </c>
      <c r="L69" s="34">
        <v>53</v>
      </c>
      <c r="M69" s="33">
        <f t="shared" si="50"/>
        <v>4.6778464254192409E-2</v>
      </c>
      <c r="N69" s="26"/>
      <c r="O69" s="56" t="s">
        <v>47</v>
      </c>
      <c r="P69" s="29">
        <f t="shared" si="43"/>
        <v>263</v>
      </c>
      <c r="Q69" s="29">
        <v>263</v>
      </c>
      <c r="R69" s="79">
        <f t="shared" si="44"/>
        <v>1</v>
      </c>
      <c r="S69" s="34">
        <v>0</v>
      </c>
      <c r="T69" s="78">
        <f t="shared" si="45"/>
        <v>0</v>
      </c>
      <c r="U69" s="26"/>
      <c r="V69" s="56" t="s">
        <v>47</v>
      </c>
      <c r="W69" s="29">
        <f t="shared" si="46"/>
        <v>118</v>
      </c>
      <c r="X69" s="29">
        <v>118</v>
      </c>
      <c r="Y69" s="31">
        <f t="shared" si="47"/>
        <v>1</v>
      </c>
      <c r="Z69" s="34">
        <v>0</v>
      </c>
      <c r="AA69" s="33">
        <f t="shared" si="48"/>
        <v>0</v>
      </c>
    </row>
    <row r="70" spans="1:27" x14ac:dyDescent="0.25">
      <c r="A70" s="56" t="s">
        <v>48</v>
      </c>
      <c r="B70" s="106">
        <f t="shared" si="39"/>
        <v>14</v>
      </c>
      <c r="C70" s="30">
        <v>14</v>
      </c>
      <c r="D70" s="31">
        <f t="shared" si="40"/>
        <v>1</v>
      </c>
      <c r="E70" s="32">
        <v>0</v>
      </c>
      <c r="F70" s="33">
        <f t="shared" si="41"/>
        <v>0</v>
      </c>
      <c r="G70" s="25"/>
      <c r="H70" s="56" t="s">
        <v>48</v>
      </c>
      <c r="I70" s="29">
        <f t="shared" si="42"/>
        <v>700</v>
      </c>
      <c r="J70" s="29">
        <v>673</v>
      </c>
      <c r="K70" s="35">
        <f t="shared" si="49"/>
        <v>0.96142857142857141</v>
      </c>
      <c r="L70" s="34">
        <v>27</v>
      </c>
      <c r="M70" s="33">
        <f t="shared" si="50"/>
        <v>3.8571428571428569E-2</v>
      </c>
      <c r="N70" s="26"/>
      <c r="O70" s="56" t="s">
        <v>48</v>
      </c>
      <c r="P70" s="29">
        <f t="shared" si="43"/>
        <v>71</v>
      </c>
      <c r="Q70" s="29">
        <v>71</v>
      </c>
      <c r="R70" s="79">
        <f t="shared" si="44"/>
        <v>1</v>
      </c>
      <c r="S70" s="34">
        <v>0</v>
      </c>
      <c r="T70" s="78">
        <f t="shared" si="45"/>
        <v>0</v>
      </c>
      <c r="U70" s="26"/>
      <c r="V70" s="56" t="s">
        <v>48</v>
      </c>
      <c r="W70" s="29">
        <f t="shared" si="46"/>
        <v>32</v>
      </c>
      <c r="X70" s="29">
        <v>32</v>
      </c>
      <c r="Y70" s="31">
        <f t="shared" si="47"/>
        <v>1</v>
      </c>
      <c r="Z70" s="34">
        <v>0</v>
      </c>
      <c r="AA70" s="33">
        <f t="shared" si="48"/>
        <v>0</v>
      </c>
    </row>
    <row r="71" spans="1:27" x14ac:dyDescent="0.25">
      <c r="A71" s="56" t="s">
        <v>49</v>
      </c>
      <c r="B71" s="106">
        <f t="shared" si="39"/>
        <v>2</v>
      </c>
      <c r="C71" s="30">
        <v>2</v>
      </c>
      <c r="D71" s="31">
        <f t="shared" si="40"/>
        <v>1</v>
      </c>
      <c r="E71" s="32">
        <v>0</v>
      </c>
      <c r="F71" s="33">
        <f t="shared" si="41"/>
        <v>0</v>
      </c>
      <c r="G71" s="25"/>
      <c r="H71" s="56" t="s">
        <v>49</v>
      </c>
      <c r="I71" s="29">
        <f t="shared" si="42"/>
        <v>122</v>
      </c>
      <c r="J71" s="29">
        <v>120</v>
      </c>
      <c r="K71" s="35">
        <f t="shared" si="49"/>
        <v>0.98360655737704916</v>
      </c>
      <c r="L71" s="34">
        <v>2</v>
      </c>
      <c r="M71" s="33">
        <f t="shared" si="50"/>
        <v>1.6393442622950821E-2</v>
      </c>
      <c r="N71" s="26"/>
      <c r="O71" s="56" t="s">
        <v>49</v>
      </c>
      <c r="P71" s="29">
        <f t="shared" si="43"/>
        <v>53</v>
      </c>
      <c r="Q71" s="29">
        <v>53</v>
      </c>
      <c r="R71" s="79">
        <f t="shared" si="44"/>
        <v>1</v>
      </c>
      <c r="S71" s="34">
        <v>0</v>
      </c>
      <c r="T71" s="78">
        <f t="shared" si="45"/>
        <v>0</v>
      </c>
      <c r="U71" s="26"/>
      <c r="V71" s="56" t="s">
        <v>49</v>
      </c>
      <c r="W71" s="29">
        <f t="shared" si="46"/>
        <v>15</v>
      </c>
      <c r="X71" s="29">
        <v>15</v>
      </c>
      <c r="Y71" s="31">
        <f t="shared" si="47"/>
        <v>1</v>
      </c>
      <c r="Z71" s="34">
        <v>0</v>
      </c>
      <c r="AA71" s="33">
        <f t="shared" si="48"/>
        <v>0</v>
      </c>
    </row>
    <row r="72" spans="1:27" ht="15.75" thickBot="1" x14ac:dyDescent="0.3">
      <c r="A72" s="57" t="s">
        <v>50</v>
      </c>
      <c r="B72" s="106">
        <v>0</v>
      </c>
      <c r="C72" s="142">
        <v>0</v>
      </c>
      <c r="D72" s="115">
        <v>0</v>
      </c>
      <c r="E72" s="145">
        <v>0</v>
      </c>
      <c r="F72" s="117">
        <v>0</v>
      </c>
      <c r="G72" s="25"/>
      <c r="H72" s="57" t="s">
        <v>50</v>
      </c>
      <c r="I72" s="29">
        <f t="shared" si="42"/>
        <v>324</v>
      </c>
      <c r="J72" s="114">
        <v>322</v>
      </c>
      <c r="K72" s="204">
        <f t="shared" si="49"/>
        <v>0.99382716049382713</v>
      </c>
      <c r="L72" s="116">
        <v>2</v>
      </c>
      <c r="M72" s="117">
        <f t="shared" si="50"/>
        <v>6.1728395061728392E-3</v>
      </c>
      <c r="N72" s="26"/>
      <c r="O72" s="57" t="s">
        <v>50</v>
      </c>
      <c r="P72" s="29">
        <f t="shared" si="43"/>
        <v>9</v>
      </c>
      <c r="Q72" s="114">
        <v>9</v>
      </c>
      <c r="R72" s="143">
        <f t="shared" si="44"/>
        <v>1</v>
      </c>
      <c r="S72" s="116">
        <v>0</v>
      </c>
      <c r="T72" s="78">
        <f t="shared" si="45"/>
        <v>0</v>
      </c>
      <c r="U72" s="26"/>
      <c r="V72" s="57" t="s">
        <v>50</v>
      </c>
      <c r="W72" s="29">
        <f t="shared" si="46"/>
        <v>3</v>
      </c>
      <c r="X72" s="114">
        <v>3</v>
      </c>
      <c r="Y72" s="115">
        <f t="shared" si="47"/>
        <v>1</v>
      </c>
      <c r="Z72" s="116">
        <v>0</v>
      </c>
      <c r="AA72" s="117">
        <f t="shared" si="48"/>
        <v>0</v>
      </c>
    </row>
    <row r="73" spans="1:27" ht="15.75" thickBot="1" x14ac:dyDescent="0.3">
      <c r="A73" s="58" t="s">
        <v>15</v>
      </c>
      <c r="B73" s="141">
        <f>SUM(B59:B72)</f>
        <v>219</v>
      </c>
      <c r="C73" s="141">
        <f>SUM(C59:C72)</f>
        <v>219</v>
      </c>
      <c r="D73" s="196">
        <f>+C73/B73</f>
        <v>1</v>
      </c>
      <c r="E73" s="197">
        <f>SUM(E59:E72)</f>
        <v>0</v>
      </c>
      <c r="F73" s="198">
        <f t="shared" si="41"/>
        <v>0</v>
      </c>
      <c r="G73" s="25"/>
      <c r="H73" s="58" t="s">
        <v>15</v>
      </c>
      <c r="I73" s="141">
        <f>SUM(I59:I72)</f>
        <v>4077</v>
      </c>
      <c r="J73" s="141">
        <f>SUM(J59:J72)</f>
        <v>3931</v>
      </c>
      <c r="K73" s="144">
        <f t="shared" si="49"/>
        <v>0.96418935491783175</v>
      </c>
      <c r="L73" s="146">
        <f>SUM(L59:L72)</f>
        <v>146</v>
      </c>
      <c r="M73" s="144">
        <f t="shared" si="50"/>
        <v>3.581064508216826E-2</v>
      </c>
      <c r="N73" s="26"/>
      <c r="O73" s="58" t="s">
        <v>15</v>
      </c>
      <c r="P73" s="141">
        <f>SUM(P59:P72)</f>
        <v>598</v>
      </c>
      <c r="Q73" s="141">
        <f>SUM(Q59:Q72)</f>
        <v>598</v>
      </c>
      <c r="R73" s="144">
        <f t="shared" si="44"/>
        <v>1</v>
      </c>
      <c r="S73" s="146">
        <f>SUM(S59:S72)</f>
        <v>0</v>
      </c>
      <c r="T73" s="184">
        <f t="shared" si="45"/>
        <v>0</v>
      </c>
      <c r="U73" s="26"/>
      <c r="V73" s="110" t="s">
        <v>15</v>
      </c>
      <c r="W73" s="141">
        <f>SUM(W59:W72)</f>
        <v>377</v>
      </c>
      <c r="X73" s="141">
        <f>+W73</f>
        <v>377</v>
      </c>
      <c r="Y73" s="166">
        <f t="shared" si="47"/>
        <v>1</v>
      </c>
      <c r="Z73" s="167"/>
      <c r="AA73" s="167">
        <f t="shared" si="48"/>
        <v>0</v>
      </c>
    </row>
    <row r="74" spans="1:27" ht="15.75" thickBot="1" x14ac:dyDescent="0.3">
      <c r="A74" s="36"/>
      <c r="B74" s="37"/>
      <c r="C74" s="37"/>
      <c r="D74" s="37"/>
      <c r="E74" s="38"/>
      <c r="F74" s="38"/>
      <c r="G74" s="25"/>
      <c r="H74" s="36"/>
      <c r="I74" s="37"/>
      <c r="J74" s="37"/>
      <c r="K74" s="37"/>
      <c r="L74" s="38"/>
      <c r="M74" s="38"/>
      <c r="N74" s="26"/>
      <c r="O74" s="36"/>
      <c r="P74" s="37"/>
      <c r="Q74" s="37"/>
      <c r="R74" s="37"/>
      <c r="S74" s="38"/>
      <c r="T74" s="38"/>
      <c r="U74" s="26"/>
      <c r="V74" s="36"/>
      <c r="W74" s="37"/>
      <c r="X74" s="37"/>
      <c r="Y74" s="37"/>
      <c r="Z74" s="38"/>
      <c r="AA74" s="38"/>
    </row>
    <row r="75" spans="1:27" x14ac:dyDescent="0.25">
      <c r="A75" s="256" t="s">
        <v>51</v>
      </c>
      <c r="B75" s="258" t="s">
        <v>32</v>
      </c>
      <c r="C75" s="258" t="s">
        <v>33</v>
      </c>
      <c r="D75" s="254" t="s">
        <v>34</v>
      </c>
      <c r="E75" s="258" t="s">
        <v>35</v>
      </c>
      <c r="F75" s="254" t="s">
        <v>36</v>
      </c>
      <c r="G75" s="25"/>
      <c r="H75" s="256" t="s">
        <v>51</v>
      </c>
      <c r="I75" s="258" t="s">
        <v>32</v>
      </c>
      <c r="J75" s="258" t="s">
        <v>33</v>
      </c>
      <c r="K75" s="254" t="s">
        <v>34</v>
      </c>
      <c r="L75" s="258" t="s">
        <v>35</v>
      </c>
      <c r="M75" s="254" t="s">
        <v>36</v>
      </c>
      <c r="N75" s="26"/>
      <c r="O75" s="256" t="s">
        <v>51</v>
      </c>
      <c r="P75" s="258" t="s">
        <v>32</v>
      </c>
      <c r="Q75" s="258" t="s">
        <v>33</v>
      </c>
      <c r="R75" s="254" t="s">
        <v>34</v>
      </c>
      <c r="S75" s="258" t="s">
        <v>35</v>
      </c>
      <c r="T75" s="254" t="s">
        <v>36</v>
      </c>
      <c r="U75" s="26"/>
      <c r="V75" s="256" t="s">
        <v>51</v>
      </c>
      <c r="W75" s="258" t="s">
        <v>32</v>
      </c>
      <c r="X75" s="258" t="s">
        <v>33</v>
      </c>
      <c r="Y75" s="254" t="s">
        <v>34</v>
      </c>
      <c r="Z75" s="258" t="s">
        <v>35</v>
      </c>
      <c r="AA75" s="254" t="s">
        <v>36</v>
      </c>
    </row>
    <row r="76" spans="1:27" ht="15.75" thickBot="1" x14ac:dyDescent="0.3">
      <c r="A76" s="257"/>
      <c r="B76" s="259"/>
      <c r="C76" s="259"/>
      <c r="D76" s="255"/>
      <c r="E76" s="259"/>
      <c r="F76" s="255"/>
      <c r="G76" s="25"/>
      <c r="H76" s="257"/>
      <c r="I76" s="259"/>
      <c r="J76" s="259"/>
      <c r="K76" s="255"/>
      <c r="L76" s="259"/>
      <c r="M76" s="255"/>
      <c r="N76" s="26"/>
      <c r="O76" s="257"/>
      <c r="P76" s="259"/>
      <c r="Q76" s="259"/>
      <c r="R76" s="255"/>
      <c r="S76" s="259"/>
      <c r="T76" s="255"/>
      <c r="U76" s="26"/>
      <c r="V76" s="257"/>
      <c r="W76" s="259"/>
      <c r="X76" s="259"/>
      <c r="Y76" s="255"/>
      <c r="Z76" s="259"/>
      <c r="AA76" s="255"/>
    </row>
    <row r="77" spans="1:27" x14ac:dyDescent="0.25">
      <c r="A77" s="59" t="s">
        <v>52</v>
      </c>
      <c r="B77" s="208">
        <v>0</v>
      </c>
      <c r="C77" s="39">
        <v>0</v>
      </c>
      <c r="D77" s="40">
        <v>0</v>
      </c>
      <c r="E77" s="41">
        <v>0</v>
      </c>
      <c r="F77" s="86">
        <v>0</v>
      </c>
      <c r="G77" s="25"/>
      <c r="H77" s="59" t="s">
        <v>52</v>
      </c>
      <c r="I77" s="39">
        <f>SUM(J77,L77)</f>
        <v>246</v>
      </c>
      <c r="J77" s="39">
        <v>242</v>
      </c>
      <c r="K77" s="98">
        <f>+J77/I77</f>
        <v>0.98373983739837401</v>
      </c>
      <c r="L77" s="45">
        <v>4</v>
      </c>
      <c r="M77" s="42">
        <f>+L77/I77</f>
        <v>1.6260162601626018E-2</v>
      </c>
      <c r="N77" s="26"/>
      <c r="O77" s="59" t="s">
        <v>52</v>
      </c>
      <c r="P77" s="39">
        <f>SUM(Q77,S77)</f>
        <v>19</v>
      </c>
      <c r="Q77" s="39">
        <v>19</v>
      </c>
      <c r="R77" s="98">
        <f>+Q77/P77</f>
        <v>1</v>
      </c>
      <c r="S77" s="45">
        <v>0</v>
      </c>
      <c r="T77" s="81">
        <f>+S77/P77</f>
        <v>0</v>
      </c>
      <c r="U77" s="26"/>
      <c r="V77" s="59" t="s">
        <v>52</v>
      </c>
      <c r="W77" s="39">
        <f>SUM(X77,Z77)</f>
        <v>10</v>
      </c>
      <c r="X77" s="46">
        <v>10</v>
      </c>
      <c r="Y77" s="44">
        <f>+X77/W77</f>
        <v>1</v>
      </c>
      <c r="Z77" s="45">
        <v>0</v>
      </c>
      <c r="AA77" s="42">
        <f>+Z77/W77</f>
        <v>0</v>
      </c>
    </row>
    <row r="78" spans="1:27" x14ac:dyDescent="0.25">
      <c r="A78" s="60" t="s">
        <v>53</v>
      </c>
      <c r="B78" s="208">
        <f t="shared" ref="B78:B83" si="51">SUM(C78,E78)</f>
        <v>6</v>
      </c>
      <c r="C78" s="39">
        <v>6</v>
      </c>
      <c r="D78" s="40">
        <f t="shared" ref="D78:D87" si="52">+C78/B78</f>
        <v>1</v>
      </c>
      <c r="E78" s="41">
        <v>0</v>
      </c>
      <c r="F78" s="86">
        <f t="shared" ref="F78:F87" si="53">+E78/B78</f>
        <v>0</v>
      </c>
      <c r="G78" s="25"/>
      <c r="H78" s="60" t="s">
        <v>53</v>
      </c>
      <c r="I78" s="39">
        <f t="shared" ref="I78:I86" si="54">SUM(J78,L78)</f>
        <v>243</v>
      </c>
      <c r="J78" s="43">
        <v>232</v>
      </c>
      <c r="K78" s="80">
        <f>+J78/I78</f>
        <v>0.95473251028806583</v>
      </c>
      <c r="L78" s="47">
        <v>11</v>
      </c>
      <c r="M78" s="42">
        <f t="shared" ref="M78:M87" si="55">+L78/I78</f>
        <v>4.5267489711934158E-2</v>
      </c>
      <c r="N78" s="26"/>
      <c r="O78" s="60" t="s">
        <v>53</v>
      </c>
      <c r="P78" s="39">
        <f t="shared" ref="P78:P86" si="56">SUM(Q78,S78)</f>
        <v>24</v>
      </c>
      <c r="Q78" s="39">
        <v>24</v>
      </c>
      <c r="R78" s="98">
        <f t="shared" ref="R78:R87" si="57">+Q78/P78</f>
        <v>1</v>
      </c>
      <c r="S78" s="45">
        <v>0</v>
      </c>
      <c r="T78" s="81">
        <f t="shared" ref="T78:T87" si="58">+S78/P78</f>
        <v>0</v>
      </c>
      <c r="U78" s="26"/>
      <c r="V78" s="60" t="s">
        <v>53</v>
      </c>
      <c r="W78" s="39">
        <f t="shared" ref="W78:W85" si="59">SUM(X78,Z78)</f>
        <v>14</v>
      </c>
      <c r="X78" s="46">
        <v>14</v>
      </c>
      <c r="Y78" s="44">
        <f t="shared" ref="Y78:Y87" si="60">+X78/W78</f>
        <v>1</v>
      </c>
      <c r="Z78" s="45">
        <v>0</v>
      </c>
      <c r="AA78" s="42">
        <f t="shared" ref="AA78:AA87" si="61">+Z78/W78</f>
        <v>0</v>
      </c>
    </row>
    <row r="79" spans="1:27" x14ac:dyDescent="0.25">
      <c r="A79" s="60" t="s">
        <v>54</v>
      </c>
      <c r="B79" s="208">
        <v>0</v>
      </c>
      <c r="C79" s="39">
        <v>0</v>
      </c>
      <c r="D79" s="40">
        <v>0</v>
      </c>
      <c r="E79" s="41">
        <v>0</v>
      </c>
      <c r="F79" s="86">
        <v>0</v>
      </c>
      <c r="G79" s="25"/>
      <c r="H79" s="60" t="s">
        <v>54</v>
      </c>
      <c r="I79" s="39">
        <f t="shared" si="54"/>
        <v>0</v>
      </c>
      <c r="J79" s="43"/>
      <c r="K79" s="80"/>
      <c r="L79" s="47">
        <v>0</v>
      </c>
      <c r="M79" s="42"/>
      <c r="N79" s="26"/>
      <c r="O79" s="60" t="s">
        <v>54</v>
      </c>
      <c r="P79" s="39">
        <f t="shared" si="56"/>
        <v>1</v>
      </c>
      <c r="Q79" s="39">
        <v>1</v>
      </c>
      <c r="R79" s="98">
        <f t="shared" si="57"/>
        <v>1</v>
      </c>
      <c r="S79" s="45">
        <v>0</v>
      </c>
      <c r="T79" s="81">
        <f t="shared" si="58"/>
        <v>0</v>
      </c>
      <c r="U79" s="26"/>
      <c r="V79" s="60" t="s">
        <v>54</v>
      </c>
      <c r="W79" s="39">
        <f t="shared" si="59"/>
        <v>0</v>
      </c>
      <c r="X79" s="46">
        <v>0</v>
      </c>
      <c r="Y79" s="44">
        <v>0</v>
      </c>
      <c r="Z79" s="45">
        <v>0</v>
      </c>
      <c r="AA79" s="42">
        <v>0</v>
      </c>
    </row>
    <row r="80" spans="1:27" x14ac:dyDescent="0.25">
      <c r="A80" s="60" t="s">
        <v>55</v>
      </c>
      <c r="B80" s="208">
        <f t="shared" si="51"/>
        <v>52</v>
      </c>
      <c r="C80" s="39">
        <v>52</v>
      </c>
      <c r="D80" s="40">
        <f t="shared" si="52"/>
        <v>1</v>
      </c>
      <c r="E80" s="41">
        <v>0</v>
      </c>
      <c r="F80" s="86">
        <f t="shared" si="53"/>
        <v>0</v>
      </c>
      <c r="G80" s="25"/>
      <c r="H80" s="60" t="s">
        <v>55</v>
      </c>
      <c r="I80" s="39">
        <f t="shared" si="54"/>
        <v>1553</v>
      </c>
      <c r="J80" s="43">
        <v>1492</v>
      </c>
      <c r="K80" s="80">
        <f t="shared" ref="K80:K87" si="62">+J80/I80</f>
        <v>0.96072118480360591</v>
      </c>
      <c r="L80" s="47">
        <v>61</v>
      </c>
      <c r="M80" s="42">
        <f t="shared" si="55"/>
        <v>3.9278815196394076E-2</v>
      </c>
      <c r="N80" s="26"/>
      <c r="O80" s="60" t="s">
        <v>55</v>
      </c>
      <c r="P80" s="39">
        <f t="shared" si="56"/>
        <v>208</v>
      </c>
      <c r="Q80" s="39">
        <v>208</v>
      </c>
      <c r="R80" s="98">
        <f t="shared" si="57"/>
        <v>1</v>
      </c>
      <c r="S80" s="45">
        <v>0</v>
      </c>
      <c r="T80" s="81">
        <f t="shared" si="58"/>
        <v>0</v>
      </c>
      <c r="U80" s="26"/>
      <c r="V80" s="60" t="s">
        <v>55</v>
      </c>
      <c r="W80" s="39">
        <f t="shared" si="59"/>
        <v>158</v>
      </c>
      <c r="X80" s="46">
        <v>158</v>
      </c>
      <c r="Y80" s="44">
        <f t="shared" si="60"/>
        <v>1</v>
      </c>
      <c r="Z80" s="45">
        <v>0</v>
      </c>
      <c r="AA80" s="42">
        <f t="shared" si="61"/>
        <v>0</v>
      </c>
    </row>
    <row r="81" spans="1:27" x14ac:dyDescent="0.25">
      <c r="A81" s="60" t="s">
        <v>56</v>
      </c>
      <c r="B81" s="208">
        <v>0</v>
      </c>
      <c r="C81" s="39">
        <v>0</v>
      </c>
      <c r="D81" s="40">
        <v>0</v>
      </c>
      <c r="E81" s="41">
        <v>0</v>
      </c>
      <c r="F81" s="86">
        <v>0</v>
      </c>
      <c r="G81" s="25"/>
      <c r="H81" s="60" t="s">
        <v>56</v>
      </c>
      <c r="I81" s="39">
        <f t="shared" si="54"/>
        <v>42</v>
      </c>
      <c r="J81" s="43">
        <v>42</v>
      </c>
      <c r="K81" s="80">
        <f t="shared" si="62"/>
        <v>1</v>
      </c>
      <c r="L81" s="47">
        <v>0</v>
      </c>
      <c r="M81" s="42">
        <f t="shared" si="55"/>
        <v>0</v>
      </c>
      <c r="N81" s="26"/>
      <c r="O81" s="60" t="s">
        <v>56</v>
      </c>
      <c r="P81" s="39">
        <f t="shared" si="56"/>
        <v>1</v>
      </c>
      <c r="Q81" s="39">
        <v>1</v>
      </c>
      <c r="R81" s="98">
        <f t="shared" si="57"/>
        <v>1</v>
      </c>
      <c r="S81" s="45">
        <v>0</v>
      </c>
      <c r="T81" s="81">
        <f t="shared" si="58"/>
        <v>0</v>
      </c>
      <c r="U81" s="26"/>
      <c r="V81" s="60" t="s">
        <v>56</v>
      </c>
      <c r="W81" s="39">
        <f t="shared" si="59"/>
        <v>0</v>
      </c>
      <c r="X81" s="46">
        <v>0</v>
      </c>
      <c r="Y81" s="44">
        <v>0</v>
      </c>
      <c r="Z81" s="45">
        <v>0</v>
      </c>
      <c r="AA81" s="42">
        <v>0</v>
      </c>
    </row>
    <row r="82" spans="1:27" x14ac:dyDescent="0.25">
      <c r="A82" s="60" t="s">
        <v>57</v>
      </c>
      <c r="B82" s="208">
        <f t="shared" si="51"/>
        <v>2</v>
      </c>
      <c r="C82" s="39">
        <v>2</v>
      </c>
      <c r="D82" s="40">
        <f t="shared" si="52"/>
        <v>1</v>
      </c>
      <c r="E82" s="41">
        <v>0</v>
      </c>
      <c r="F82" s="86">
        <f t="shared" si="53"/>
        <v>0</v>
      </c>
      <c r="G82" s="25"/>
      <c r="H82" s="60" t="s">
        <v>57</v>
      </c>
      <c r="I82" s="39">
        <f t="shared" si="54"/>
        <v>210</v>
      </c>
      <c r="J82" s="43">
        <v>208</v>
      </c>
      <c r="K82" s="80">
        <f t="shared" si="62"/>
        <v>0.99047619047619051</v>
      </c>
      <c r="L82" s="47">
        <v>2</v>
      </c>
      <c r="M82" s="42">
        <f t="shared" si="55"/>
        <v>9.5238095238095247E-3</v>
      </c>
      <c r="N82" s="26"/>
      <c r="O82" s="60" t="s">
        <v>57</v>
      </c>
      <c r="P82" s="39">
        <f t="shared" si="56"/>
        <v>5</v>
      </c>
      <c r="Q82" s="39">
        <v>5</v>
      </c>
      <c r="R82" s="98">
        <f t="shared" si="57"/>
        <v>1</v>
      </c>
      <c r="S82" s="45">
        <v>0</v>
      </c>
      <c r="T82" s="81">
        <f t="shared" si="58"/>
        <v>0</v>
      </c>
      <c r="U82" s="26"/>
      <c r="V82" s="60" t="s">
        <v>57</v>
      </c>
      <c r="W82" s="39">
        <f t="shared" si="59"/>
        <v>4</v>
      </c>
      <c r="X82" s="46">
        <v>4</v>
      </c>
      <c r="Y82" s="44">
        <f t="shared" si="60"/>
        <v>1</v>
      </c>
      <c r="Z82" s="45">
        <v>0</v>
      </c>
      <c r="AA82" s="42">
        <f t="shared" si="61"/>
        <v>0</v>
      </c>
    </row>
    <row r="83" spans="1:27" x14ac:dyDescent="0.25">
      <c r="A83" s="60" t="s">
        <v>58</v>
      </c>
      <c r="B83" s="208">
        <f t="shared" si="51"/>
        <v>2</v>
      </c>
      <c r="C83" s="39">
        <v>2</v>
      </c>
      <c r="D83" s="40">
        <f t="shared" si="52"/>
        <v>1</v>
      </c>
      <c r="E83" s="41">
        <v>0</v>
      </c>
      <c r="F83" s="86">
        <f t="shared" si="53"/>
        <v>0</v>
      </c>
      <c r="G83" s="25"/>
      <c r="H83" s="60" t="s">
        <v>58</v>
      </c>
      <c r="I83" s="39">
        <f t="shared" si="54"/>
        <v>477</v>
      </c>
      <c r="J83" s="43">
        <v>445</v>
      </c>
      <c r="K83" s="80">
        <f t="shared" si="62"/>
        <v>0.93291404612159334</v>
      </c>
      <c r="L83" s="47">
        <v>32</v>
      </c>
      <c r="M83" s="42">
        <f t="shared" si="55"/>
        <v>6.7085953878406712E-2</v>
      </c>
      <c r="N83" s="26"/>
      <c r="O83" s="60" t="s">
        <v>58</v>
      </c>
      <c r="P83" s="39">
        <f t="shared" si="56"/>
        <v>50</v>
      </c>
      <c r="Q83" s="39">
        <v>50</v>
      </c>
      <c r="R83" s="98">
        <f t="shared" si="57"/>
        <v>1</v>
      </c>
      <c r="S83" s="45">
        <v>0</v>
      </c>
      <c r="T83" s="81">
        <f t="shared" si="58"/>
        <v>0</v>
      </c>
      <c r="U83" s="26"/>
      <c r="V83" s="60" t="s">
        <v>58</v>
      </c>
      <c r="W83" s="39">
        <f t="shared" si="59"/>
        <v>16</v>
      </c>
      <c r="X83" s="46">
        <v>16</v>
      </c>
      <c r="Y83" s="44">
        <f t="shared" si="60"/>
        <v>1</v>
      </c>
      <c r="Z83" s="45">
        <v>0</v>
      </c>
      <c r="AA83" s="42">
        <f t="shared" si="61"/>
        <v>0</v>
      </c>
    </row>
    <row r="84" spans="1:27" x14ac:dyDescent="0.25">
      <c r="A84" s="60" t="s">
        <v>59</v>
      </c>
      <c r="B84" s="208">
        <v>0</v>
      </c>
      <c r="C84" s="39">
        <v>0</v>
      </c>
      <c r="D84" s="40">
        <v>0</v>
      </c>
      <c r="E84" s="41">
        <v>0</v>
      </c>
      <c r="F84" s="86">
        <v>0</v>
      </c>
      <c r="G84" s="25"/>
      <c r="H84" s="60" t="s">
        <v>59</v>
      </c>
      <c r="I84" s="39">
        <f t="shared" si="54"/>
        <v>287</v>
      </c>
      <c r="J84" s="43">
        <v>282</v>
      </c>
      <c r="K84" s="80">
        <f t="shared" si="62"/>
        <v>0.98257839721254359</v>
      </c>
      <c r="L84" s="47">
        <v>5</v>
      </c>
      <c r="M84" s="42">
        <f t="shared" si="55"/>
        <v>1.7421602787456445E-2</v>
      </c>
      <c r="N84" s="26"/>
      <c r="O84" s="60" t="s">
        <v>59</v>
      </c>
      <c r="P84" s="39">
        <f t="shared" si="56"/>
        <v>14</v>
      </c>
      <c r="Q84" s="39">
        <v>14</v>
      </c>
      <c r="R84" s="98">
        <f t="shared" si="57"/>
        <v>1</v>
      </c>
      <c r="S84" s="45">
        <v>0</v>
      </c>
      <c r="T84" s="81">
        <f t="shared" si="58"/>
        <v>0</v>
      </c>
      <c r="U84" s="26"/>
      <c r="V84" s="60" t="s">
        <v>59</v>
      </c>
      <c r="W84" s="39">
        <f t="shared" si="59"/>
        <v>1</v>
      </c>
      <c r="X84" s="46">
        <v>1</v>
      </c>
      <c r="Y84" s="44">
        <f t="shared" si="60"/>
        <v>1</v>
      </c>
      <c r="Z84" s="45">
        <v>0</v>
      </c>
      <c r="AA84" s="42">
        <f t="shared" si="61"/>
        <v>0</v>
      </c>
    </row>
    <row r="85" spans="1:27" x14ac:dyDescent="0.25">
      <c r="A85" s="60" t="s">
        <v>60</v>
      </c>
      <c r="B85" s="208">
        <v>0</v>
      </c>
      <c r="C85" s="39">
        <v>0</v>
      </c>
      <c r="D85" s="40">
        <v>0</v>
      </c>
      <c r="E85" s="41">
        <v>0</v>
      </c>
      <c r="F85" s="86">
        <v>0</v>
      </c>
      <c r="G85" s="25"/>
      <c r="H85" s="60" t="s">
        <v>60</v>
      </c>
      <c r="I85" s="39">
        <f t="shared" si="54"/>
        <v>62</v>
      </c>
      <c r="J85" s="43">
        <v>61</v>
      </c>
      <c r="K85" s="80">
        <f t="shared" si="62"/>
        <v>0.9838709677419355</v>
      </c>
      <c r="L85" s="47">
        <v>1</v>
      </c>
      <c r="M85" s="42">
        <f t="shared" si="55"/>
        <v>1.6129032258064516E-2</v>
      </c>
      <c r="N85" s="26"/>
      <c r="O85" s="60" t="s">
        <v>60</v>
      </c>
      <c r="P85" s="39">
        <f t="shared" si="56"/>
        <v>10</v>
      </c>
      <c r="Q85" s="39">
        <v>10</v>
      </c>
      <c r="R85" s="98">
        <f t="shared" si="57"/>
        <v>1</v>
      </c>
      <c r="S85" s="45">
        <v>0</v>
      </c>
      <c r="T85" s="81">
        <f t="shared" si="58"/>
        <v>0</v>
      </c>
      <c r="U85" s="26"/>
      <c r="V85" s="60" t="s">
        <v>60</v>
      </c>
      <c r="W85" s="39">
        <f t="shared" si="59"/>
        <v>0</v>
      </c>
      <c r="X85" s="46">
        <v>0</v>
      </c>
      <c r="Y85" s="44">
        <v>0</v>
      </c>
      <c r="Z85" s="45">
        <v>0</v>
      </c>
      <c r="AA85" s="42">
        <v>0</v>
      </c>
    </row>
    <row r="86" spans="1:27" ht="15.75" thickBot="1" x14ac:dyDescent="0.3">
      <c r="A86" s="61" t="s">
        <v>61</v>
      </c>
      <c r="B86" s="208">
        <v>0</v>
      </c>
      <c r="C86" s="169">
        <v>0</v>
      </c>
      <c r="D86" s="199">
        <v>0</v>
      </c>
      <c r="E86" s="200">
        <v>0</v>
      </c>
      <c r="F86" s="189">
        <v>0</v>
      </c>
      <c r="G86" s="25"/>
      <c r="H86" s="61" t="s">
        <v>61</v>
      </c>
      <c r="I86" s="39">
        <f t="shared" si="54"/>
        <v>25</v>
      </c>
      <c r="J86" s="168">
        <v>25</v>
      </c>
      <c r="K86" s="152">
        <f t="shared" si="62"/>
        <v>1</v>
      </c>
      <c r="L86" s="206">
        <v>0</v>
      </c>
      <c r="M86" s="174">
        <f t="shared" si="55"/>
        <v>0</v>
      </c>
      <c r="N86" s="26"/>
      <c r="O86" s="61" t="s">
        <v>61</v>
      </c>
      <c r="P86" s="39">
        <f t="shared" si="56"/>
        <v>1</v>
      </c>
      <c r="Q86" s="169">
        <v>1</v>
      </c>
      <c r="R86" s="98">
        <f>+Q86/P86</f>
        <v>1</v>
      </c>
      <c r="S86" s="173">
        <v>0</v>
      </c>
      <c r="T86" s="81">
        <f t="shared" si="58"/>
        <v>0</v>
      </c>
      <c r="U86" s="26"/>
      <c r="V86" s="61" t="s">
        <v>61</v>
      </c>
      <c r="W86" s="39">
        <f>SUM(X86,Z86)</f>
        <v>1</v>
      </c>
      <c r="X86" s="207">
        <v>1</v>
      </c>
      <c r="Y86" s="44">
        <f t="shared" si="60"/>
        <v>1</v>
      </c>
      <c r="Z86" s="173">
        <v>0</v>
      </c>
      <c r="AA86" s="42">
        <f t="shared" si="61"/>
        <v>0</v>
      </c>
    </row>
    <row r="87" spans="1:27" ht="15.75" thickBot="1" x14ac:dyDescent="0.3">
      <c r="A87" s="62" t="s">
        <v>15</v>
      </c>
      <c r="B87" s="149">
        <f>SUM(B77:B86)</f>
        <v>62</v>
      </c>
      <c r="C87" s="149">
        <f>SUM(C77:C86)</f>
        <v>62</v>
      </c>
      <c r="D87" s="175">
        <f t="shared" si="52"/>
        <v>1</v>
      </c>
      <c r="E87" s="201">
        <v>0</v>
      </c>
      <c r="F87" s="153">
        <f t="shared" si="53"/>
        <v>0</v>
      </c>
      <c r="G87" s="25"/>
      <c r="H87" s="62" t="s">
        <v>15</v>
      </c>
      <c r="I87" s="149">
        <f>SUM(I77:I86)</f>
        <v>3145</v>
      </c>
      <c r="J87" s="151">
        <f>SUM(J77:J86)</f>
        <v>3029</v>
      </c>
      <c r="K87" s="205">
        <f t="shared" si="62"/>
        <v>0.9631160572337043</v>
      </c>
      <c r="L87" s="155">
        <f>SUM(L77:L86)</f>
        <v>116</v>
      </c>
      <c r="M87" s="205">
        <f t="shared" si="55"/>
        <v>3.688394276629571E-2</v>
      </c>
      <c r="N87" s="26"/>
      <c r="O87" s="62" t="s">
        <v>15</v>
      </c>
      <c r="P87" s="149">
        <f>SUM(P77:P86)</f>
        <v>333</v>
      </c>
      <c r="Q87" s="149">
        <f>SUM(Q77:Q86)</f>
        <v>333</v>
      </c>
      <c r="R87" s="205">
        <f t="shared" si="57"/>
        <v>1</v>
      </c>
      <c r="S87" s="155">
        <f>SUM(S77:S86)</f>
        <v>0</v>
      </c>
      <c r="T87" s="205">
        <f t="shared" si="58"/>
        <v>0</v>
      </c>
      <c r="U87" s="26"/>
      <c r="V87" s="62" t="s">
        <v>15</v>
      </c>
      <c r="W87" s="149">
        <f>SUM(W77:W86)</f>
        <v>204</v>
      </c>
      <c r="X87" s="149">
        <f>+W87</f>
        <v>204</v>
      </c>
      <c r="Y87" s="193">
        <f t="shared" si="60"/>
        <v>1</v>
      </c>
      <c r="Z87" s="175"/>
      <c r="AA87" s="193">
        <f t="shared" si="61"/>
        <v>0</v>
      </c>
    </row>
    <row r="88" spans="1:27" s="113" customFormat="1" ht="15.75" thickBot="1" x14ac:dyDescent="0.3">
      <c r="A88" s="111"/>
      <c r="B88" s="111"/>
      <c r="C88" s="111"/>
      <c r="D88" s="111"/>
      <c r="E88" s="111"/>
      <c r="F88" s="111"/>
      <c r="G88" s="112"/>
      <c r="H88" s="111"/>
      <c r="I88" s="111"/>
      <c r="J88" s="111"/>
      <c r="K88" s="111"/>
      <c r="L88" s="111"/>
      <c r="M88" s="111"/>
      <c r="N88" s="112"/>
      <c r="O88" s="111"/>
      <c r="P88" s="111"/>
      <c r="Q88" s="111"/>
      <c r="R88" s="111"/>
      <c r="S88" s="111"/>
      <c r="T88" s="111"/>
      <c r="U88" s="112"/>
      <c r="V88" s="111"/>
      <c r="W88" s="111"/>
      <c r="X88" s="111"/>
      <c r="Y88" s="111"/>
      <c r="Z88" s="111"/>
      <c r="AA88" s="111"/>
    </row>
    <row r="89" spans="1:27" x14ac:dyDescent="0.25">
      <c r="A89" s="252" t="s">
        <v>62</v>
      </c>
      <c r="B89" s="252" t="s">
        <v>32</v>
      </c>
      <c r="C89" s="252" t="s">
        <v>33</v>
      </c>
      <c r="D89" s="250" t="s">
        <v>34</v>
      </c>
      <c r="E89" s="252" t="s">
        <v>35</v>
      </c>
      <c r="F89" s="250" t="s">
        <v>36</v>
      </c>
      <c r="G89" s="25"/>
      <c r="H89" s="252" t="s">
        <v>62</v>
      </c>
      <c r="I89" s="252" t="s">
        <v>32</v>
      </c>
      <c r="J89" s="252" t="s">
        <v>33</v>
      </c>
      <c r="K89" s="250" t="s">
        <v>34</v>
      </c>
      <c r="L89" s="252" t="s">
        <v>35</v>
      </c>
      <c r="M89" s="250" t="s">
        <v>36</v>
      </c>
      <c r="N89" s="26"/>
      <c r="O89" s="252" t="s">
        <v>62</v>
      </c>
      <c r="P89" s="252" t="s">
        <v>32</v>
      </c>
      <c r="Q89" s="252" t="s">
        <v>33</v>
      </c>
      <c r="R89" s="250" t="s">
        <v>34</v>
      </c>
      <c r="S89" s="252" t="s">
        <v>35</v>
      </c>
      <c r="T89" s="250" t="s">
        <v>36</v>
      </c>
      <c r="U89" s="26"/>
      <c r="V89" s="252" t="s">
        <v>62</v>
      </c>
      <c r="W89" s="252" t="s">
        <v>32</v>
      </c>
      <c r="X89" s="252" t="s">
        <v>33</v>
      </c>
      <c r="Y89" s="250" t="s">
        <v>34</v>
      </c>
      <c r="Z89" s="252" t="s">
        <v>35</v>
      </c>
      <c r="AA89" s="250" t="s">
        <v>36</v>
      </c>
    </row>
    <row r="90" spans="1:27" ht="15.75" thickBot="1" x14ac:dyDescent="0.3">
      <c r="A90" s="253"/>
      <c r="B90" s="253"/>
      <c r="C90" s="253"/>
      <c r="D90" s="251"/>
      <c r="E90" s="253"/>
      <c r="F90" s="251"/>
      <c r="G90" s="25"/>
      <c r="H90" s="253"/>
      <c r="I90" s="253"/>
      <c r="J90" s="253"/>
      <c r="K90" s="251"/>
      <c r="L90" s="253"/>
      <c r="M90" s="251"/>
      <c r="N90" s="26"/>
      <c r="O90" s="253"/>
      <c r="P90" s="253"/>
      <c r="Q90" s="253"/>
      <c r="R90" s="251"/>
      <c r="S90" s="253"/>
      <c r="T90" s="251"/>
      <c r="U90" s="26"/>
      <c r="V90" s="253"/>
      <c r="W90" s="253"/>
      <c r="X90" s="253"/>
      <c r="Y90" s="251"/>
      <c r="Z90" s="253"/>
      <c r="AA90" s="251"/>
    </row>
    <row r="91" spans="1:27" x14ac:dyDescent="0.25">
      <c r="A91" s="92" t="s">
        <v>63</v>
      </c>
      <c r="B91" s="139">
        <f>SUM(C91,E91)</f>
        <v>776</v>
      </c>
      <c r="C91" s="93">
        <v>776</v>
      </c>
      <c r="D91" s="50">
        <f>+C91/B91</f>
        <v>1</v>
      </c>
      <c r="E91" s="94">
        <v>0</v>
      </c>
      <c r="F91" s="99">
        <f>+E91/B91</f>
        <v>0</v>
      </c>
      <c r="G91" s="25"/>
      <c r="H91" s="92" t="s">
        <v>63</v>
      </c>
      <c r="I91" s="93">
        <f>SUM(J91,L91)</f>
        <v>20105</v>
      </c>
      <c r="J91" s="93">
        <v>19581</v>
      </c>
      <c r="K91" s="50">
        <f>+J91/I91</f>
        <v>0.97393683163392186</v>
      </c>
      <c r="L91" s="97">
        <v>524</v>
      </c>
      <c r="M91" s="99">
        <f>+L91/I91</f>
        <v>2.6063168366078089E-2</v>
      </c>
      <c r="N91" s="26"/>
      <c r="O91" s="92" t="s">
        <v>63</v>
      </c>
      <c r="P91" s="93">
        <f>SUM(Q91,S91)</f>
        <v>2485</v>
      </c>
      <c r="Q91" s="93">
        <v>2480</v>
      </c>
      <c r="R91" s="95">
        <f>+Q91/P91</f>
        <v>0.99798792756539234</v>
      </c>
      <c r="S91" s="97">
        <v>5</v>
      </c>
      <c r="T91" s="99">
        <f>+S91/P91</f>
        <v>2.012072434607646E-3</v>
      </c>
      <c r="U91" s="26"/>
      <c r="V91" s="92" t="s">
        <v>63</v>
      </c>
      <c r="W91" s="93">
        <f>SUM(X91,Z91)</f>
        <v>2040</v>
      </c>
      <c r="X91" s="107">
        <v>2040</v>
      </c>
      <c r="Y91" s="50">
        <f>+X91/W91</f>
        <v>1</v>
      </c>
      <c r="Z91" s="97">
        <v>0</v>
      </c>
      <c r="AA91" s="99">
        <f>+Z91/W91</f>
        <v>0</v>
      </c>
    </row>
    <row r="92" spans="1:27" x14ac:dyDescent="0.25">
      <c r="A92" s="63" t="s">
        <v>64</v>
      </c>
      <c r="B92" s="139"/>
      <c r="C92" s="49"/>
      <c r="D92" s="50"/>
      <c r="E92" s="51"/>
      <c r="F92" s="99"/>
      <c r="G92" s="25"/>
      <c r="H92" s="63" t="s">
        <v>64</v>
      </c>
      <c r="I92" s="93"/>
      <c r="J92" s="49"/>
      <c r="K92" s="50"/>
      <c r="L92" s="53"/>
      <c r="M92" s="52"/>
      <c r="N92" s="26"/>
      <c r="O92" s="63" t="s">
        <v>64</v>
      </c>
      <c r="P92" s="93"/>
      <c r="Q92" s="49"/>
      <c r="R92" s="95"/>
      <c r="S92" s="53"/>
      <c r="T92" s="52"/>
      <c r="U92" s="26"/>
      <c r="V92" s="63" t="s">
        <v>64</v>
      </c>
      <c r="W92" s="93"/>
      <c r="X92" s="54"/>
      <c r="Y92" s="50"/>
      <c r="Z92" s="53">
        <v>0</v>
      </c>
      <c r="AA92" s="52"/>
    </row>
    <row r="93" spans="1:27" x14ac:dyDescent="0.25">
      <c r="A93" s="63" t="s">
        <v>65</v>
      </c>
      <c r="B93" s="139">
        <v>0</v>
      </c>
      <c r="C93" s="49">
        <v>0</v>
      </c>
      <c r="D93" s="50">
        <v>0</v>
      </c>
      <c r="E93" s="51">
        <v>0</v>
      </c>
      <c r="F93" s="99">
        <v>0</v>
      </c>
      <c r="G93" s="25"/>
      <c r="H93" s="63" t="s">
        <v>65</v>
      </c>
      <c r="I93" s="93">
        <f t="shared" ref="I93:I98" si="63">SUM(J93,L93)</f>
        <v>64</v>
      </c>
      <c r="J93" s="49">
        <v>63</v>
      </c>
      <c r="K93" s="50">
        <f t="shared" ref="K93:K99" si="64">+J93/I93</f>
        <v>0.984375</v>
      </c>
      <c r="L93" s="53">
        <v>1</v>
      </c>
      <c r="M93" s="52">
        <v>0.01</v>
      </c>
      <c r="N93" s="26"/>
      <c r="O93" s="63" t="s">
        <v>65</v>
      </c>
      <c r="P93" s="93">
        <f t="shared" ref="P93:P98" si="65">SUM(Q93,S93)</f>
        <v>3</v>
      </c>
      <c r="Q93" s="49">
        <v>3</v>
      </c>
      <c r="R93" s="95">
        <f t="shared" ref="R93:R99" si="66">+Q93/P93</f>
        <v>1</v>
      </c>
      <c r="S93" s="53">
        <v>0</v>
      </c>
      <c r="T93" s="52">
        <f t="shared" ref="T93:T99" si="67">+S93/P93</f>
        <v>0</v>
      </c>
      <c r="U93" s="26"/>
      <c r="V93" s="63" t="s">
        <v>65</v>
      </c>
      <c r="W93" s="93">
        <f t="shared" ref="W93:W98" si="68">SUM(X93,Z93)</f>
        <v>5</v>
      </c>
      <c r="X93" s="54">
        <v>5</v>
      </c>
      <c r="Y93" s="50">
        <f t="shared" ref="Y93:Y99" si="69">+X93/W93</f>
        <v>1</v>
      </c>
      <c r="Z93" s="53">
        <v>0</v>
      </c>
      <c r="AA93" s="52">
        <f t="shared" ref="AA93:AA99" si="70">+Z93/W93</f>
        <v>0</v>
      </c>
    </row>
    <row r="94" spans="1:27" x14ac:dyDescent="0.25">
      <c r="A94" s="63" t="s">
        <v>66</v>
      </c>
      <c r="B94" s="139">
        <f t="shared" ref="B94:B98" si="71">SUM(C94,E94)</f>
        <v>1</v>
      </c>
      <c r="C94" s="49">
        <v>1</v>
      </c>
      <c r="D94" s="50">
        <f t="shared" ref="D94:D99" si="72">+C94/B94</f>
        <v>1</v>
      </c>
      <c r="E94" s="51">
        <v>0</v>
      </c>
      <c r="F94" s="99">
        <f t="shared" ref="F94:F99" si="73">+E94/B94</f>
        <v>0</v>
      </c>
      <c r="G94" s="25"/>
      <c r="H94" s="63" t="s">
        <v>66</v>
      </c>
      <c r="I94" s="93">
        <f t="shared" si="63"/>
        <v>182</v>
      </c>
      <c r="J94" s="49">
        <v>177</v>
      </c>
      <c r="K94" s="50">
        <f t="shared" si="64"/>
        <v>0.97252747252747251</v>
      </c>
      <c r="L94" s="53">
        <v>5</v>
      </c>
      <c r="M94" s="52">
        <f t="shared" ref="M94:M99" si="74">+L94/I94</f>
        <v>2.7472527472527472E-2</v>
      </c>
      <c r="N94" s="26"/>
      <c r="O94" s="63" t="s">
        <v>66</v>
      </c>
      <c r="P94" s="93">
        <f t="shared" si="65"/>
        <v>9</v>
      </c>
      <c r="Q94" s="49">
        <v>9</v>
      </c>
      <c r="R94" s="95">
        <f t="shared" si="66"/>
        <v>1</v>
      </c>
      <c r="S94" s="53">
        <v>0</v>
      </c>
      <c r="T94" s="52">
        <f t="shared" si="67"/>
        <v>0</v>
      </c>
      <c r="U94" s="26"/>
      <c r="V94" s="63" t="s">
        <v>66</v>
      </c>
      <c r="W94" s="93">
        <f t="shared" si="68"/>
        <v>18</v>
      </c>
      <c r="X94" s="54">
        <v>18</v>
      </c>
      <c r="Y94" s="50">
        <f t="shared" si="69"/>
        <v>1</v>
      </c>
      <c r="Z94" s="53">
        <v>0</v>
      </c>
      <c r="AA94" s="52">
        <f t="shared" si="70"/>
        <v>0</v>
      </c>
    </row>
    <row r="95" spans="1:27" x14ac:dyDescent="0.25">
      <c r="A95" s="63" t="s">
        <v>67</v>
      </c>
      <c r="B95" s="139">
        <f t="shared" si="71"/>
        <v>21</v>
      </c>
      <c r="C95" s="49">
        <v>21</v>
      </c>
      <c r="D95" s="50">
        <f t="shared" si="72"/>
        <v>1</v>
      </c>
      <c r="E95" s="51">
        <v>0</v>
      </c>
      <c r="F95" s="99">
        <f t="shared" si="73"/>
        <v>0</v>
      </c>
      <c r="G95" s="25"/>
      <c r="H95" s="63" t="s">
        <v>67</v>
      </c>
      <c r="I95" s="93">
        <f t="shared" si="63"/>
        <v>608</v>
      </c>
      <c r="J95" s="49">
        <v>571</v>
      </c>
      <c r="K95" s="50">
        <f t="shared" si="64"/>
        <v>0.93914473684210531</v>
      </c>
      <c r="L95" s="53">
        <v>37</v>
      </c>
      <c r="M95" s="52">
        <f t="shared" si="74"/>
        <v>6.0855263157894739E-2</v>
      </c>
      <c r="N95" s="26"/>
      <c r="O95" s="63" t="s">
        <v>67</v>
      </c>
      <c r="P95" s="93">
        <f t="shared" si="65"/>
        <v>83</v>
      </c>
      <c r="Q95" s="49">
        <v>83</v>
      </c>
      <c r="R95" s="95">
        <f t="shared" si="66"/>
        <v>1</v>
      </c>
      <c r="S95" s="53">
        <v>0</v>
      </c>
      <c r="T95" s="52">
        <f t="shared" si="67"/>
        <v>0</v>
      </c>
      <c r="U95" s="26"/>
      <c r="V95" s="63" t="s">
        <v>67</v>
      </c>
      <c r="W95" s="93">
        <f t="shared" si="68"/>
        <v>66</v>
      </c>
      <c r="X95" s="54">
        <v>66</v>
      </c>
      <c r="Y95" s="50">
        <f t="shared" si="69"/>
        <v>1</v>
      </c>
      <c r="Z95" s="53">
        <v>0</v>
      </c>
      <c r="AA95" s="52">
        <f t="shared" si="70"/>
        <v>0</v>
      </c>
    </row>
    <row r="96" spans="1:27" x14ac:dyDescent="0.25">
      <c r="A96" s="63" t="s">
        <v>68</v>
      </c>
      <c r="B96" s="139">
        <v>0</v>
      </c>
      <c r="C96" s="49">
        <v>0</v>
      </c>
      <c r="D96" s="50">
        <v>0</v>
      </c>
      <c r="E96" s="51">
        <v>0</v>
      </c>
      <c r="F96" s="99">
        <v>0</v>
      </c>
      <c r="G96" s="25"/>
      <c r="H96" s="63" t="s">
        <v>68</v>
      </c>
      <c r="I96" s="93">
        <f t="shared" si="63"/>
        <v>52</v>
      </c>
      <c r="J96" s="49">
        <v>52</v>
      </c>
      <c r="K96" s="50">
        <f t="shared" si="64"/>
        <v>1</v>
      </c>
      <c r="L96" s="53">
        <v>0</v>
      </c>
      <c r="M96" s="52">
        <f t="shared" si="74"/>
        <v>0</v>
      </c>
      <c r="N96" s="26"/>
      <c r="O96" s="63" t="s">
        <v>68</v>
      </c>
      <c r="P96" s="93">
        <f t="shared" si="65"/>
        <v>4</v>
      </c>
      <c r="Q96" s="49">
        <v>4</v>
      </c>
      <c r="R96" s="95">
        <f t="shared" si="66"/>
        <v>1</v>
      </c>
      <c r="S96" s="53">
        <v>0</v>
      </c>
      <c r="T96" s="52">
        <f t="shared" si="67"/>
        <v>0</v>
      </c>
      <c r="U96" s="26"/>
      <c r="V96" s="63" t="s">
        <v>68</v>
      </c>
      <c r="W96" s="93">
        <f t="shared" si="68"/>
        <v>5</v>
      </c>
      <c r="X96" s="54">
        <v>5</v>
      </c>
      <c r="Y96" s="50">
        <f t="shared" si="69"/>
        <v>1</v>
      </c>
      <c r="Z96" s="53">
        <v>0</v>
      </c>
      <c r="AA96" s="52">
        <f t="shared" si="70"/>
        <v>0</v>
      </c>
    </row>
    <row r="97" spans="1:27" x14ac:dyDescent="0.25">
      <c r="A97" s="63" t="s">
        <v>69</v>
      </c>
      <c r="B97" s="139">
        <f t="shared" si="71"/>
        <v>16</v>
      </c>
      <c r="C97" s="49">
        <v>16</v>
      </c>
      <c r="D97" s="50">
        <f t="shared" si="72"/>
        <v>1</v>
      </c>
      <c r="E97" s="51">
        <v>0</v>
      </c>
      <c r="F97" s="99">
        <f t="shared" si="73"/>
        <v>0</v>
      </c>
      <c r="G97" s="25"/>
      <c r="H97" s="63" t="s">
        <v>69</v>
      </c>
      <c r="I97" s="93">
        <f t="shared" si="63"/>
        <v>658</v>
      </c>
      <c r="J97" s="49">
        <v>617</v>
      </c>
      <c r="K97" s="50">
        <f t="shared" si="64"/>
        <v>0.93768996960486317</v>
      </c>
      <c r="L97" s="53">
        <v>41</v>
      </c>
      <c r="M97" s="52">
        <f t="shared" si="74"/>
        <v>6.231003039513678E-2</v>
      </c>
      <c r="N97" s="26"/>
      <c r="O97" s="63" t="s">
        <v>69</v>
      </c>
      <c r="P97" s="93">
        <f t="shared" si="65"/>
        <v>161</v>
      </c>
      <c r="Q97" s="49">
        <v>161</v>
      </c>
      <c r="R97" s="95">
        <f t="shared" si="66"/>
        <v>1</v>
      </c>
      <c r="S97" s="53">
        <v>0</v>
      </c>
      <c r="T97" s="52">
        <f t="shared" si="67"/>
        <v>0</v>
      </c>
      <c r="U97" s="26"/>
      <c r="V97" s="63" t="s">
        <v>69</v>
      </c>
      <c r="W97" s="93">
        <f t="shared" si="68"/>
        <v>135</v>
      </c>
      <c r="X97" s="54">
        <v>135</v>
      </c>
      <c r="Y97" s="50">
        <f t="shared" si="69"/>
        <v>1</v>
      </c>
      <c r="Z97" s="53">
        <v>0</v>
      </c>
      <c r="AA97" s="52">
        <f t="shared" si="70"/>
        <v>0</v>
      </c>
    </row>
    <row r="98" spans="1:27" ht="15.75" thickBot="1" x14ac:dyDescent="0.3">
      <c r="A98" s="64" t="s">
        <v>70</v>
      </c>
      <c r="B98" s="139">
        <f t="shared" si="71"/>
        <v>2</v>
      </c>
      <c r="C98" s="159">
        <v>2</v>
      </c>
      <c r="D98" s="183">
        <f t="shared" si="72"/>
        <v>1</v>
      </c>
      <c r="E98" s="162">
        <v>0</v>
      </c>
      <c r="F98" s="203">
        <f t="shared" si="73"/>
        <v>0</v>
      </c>
      <c r="G98" s="25"/>
      <c r="H98" s="64" t="s">
        <v>70</v>
      </c>
      <c r="I98" s="93">
        <f t="shared" si="63"/>
        <v>758</v>
      </c>
      <c r="J98" s="159">
        <v>730</v>
      </c>
      <c r="K98" s="183">
        <f t="shared" si="64"/>
        <v>0.96306068601583117</v>
      </c>
      <c r="L98" s="177">
        <v>28</v>
      </c>
      <c r="M98" s="164">
        <f t="shared" si="74"/>
        <v>3.6939313984168866E-2</v>
      </c>
      <c r="N98" s="26"/>
      <c r="O98" s="64" t="s">
        <v>70</v>
      </c>
      <c r="P98" s="93">
        <f t="shared" si="65"/>
        <v>80</v>
      </c>
      <c r="Q98" s="159">
        <v>80</v>
      </c>
      <c r="R98" s="160">
        <f t="shared" si="66"/>
        <v>1</v>
      </c>
      <c r="S98" s="177">
        <v>0</v>
      </c>
      <c r="T98" s="164">
        <f t="shared" si="67"/>
        <v>0</v>
      </c>
      <c r="U98" s="26"/>
      <c r="V98" s="64" t="s">
        <v>70</v>
      </c>
      <c r="W98" s="93">
        <f t="shared" si="68"/>
        <v>45</v>
      </c>
      <c r="X98" s="182">
        <v>45</v>
      </c>
      <c r="Y98" s="183">
        <f t="shared" si="69"/>
        <v>1</v>
      </c>
      <c r="Z98" s="177">
        <v>0</v>
      </c>
      <c r="AA98" s="164">
        <f t="shared" si="70"/>
        <v>0</v>
      </c>
    </row>
    <row r="99" spans="1:27" ht="15.75" thickBot="1" x14ac:dyDescent="0.3">
      <c r="A99" s="55" t="s">
        <v>15</v>
      </c>
      <c r="B99" s="158">
        <f>SUM(B91:B98)</f>
        <v>816</v>
      </c>
      <c r="C99" s="158">
        <f>SUM(C91:C98)</f>
        <v>816</v>
      </c>
      <c r="D99" s="176">
        <f t="shared" si="72"/>
        <v>1</v>
      </c>
      <c r="E99" s="202"/>
      <c r="F99" s="176">
        <f t="shared" si="73"/>
        <v>0</v>
      </c>
      <c r="G99" s="25"/>
      <c r="H99" s="55" t="s">
        <v>15</v>
      </c>
      <c r="I99" s="158">
        <f>SUM(I91:I98)</f>
        <v>22427</v>
      </c>
      <c r="J99" s="158">
        <f>SUM(J91:J98)</f>
        <v>21791</v>
      </c>
      <c r="K99" s="176">
        <f t="shared" si="64"/>
        <v>0.97164132518838897</v>
      </c>
      <c r="L99" s="163">
        <f>SUM(L91:L98)</f>
        <v>636</v>
      </c>
      <c r="M99" s="176">
        <f t="shared" si="74"/>
        <v>2.8358674811611004E-2</v>
      </c>
      <c r="N99" s="26"/>
      <c r="O99" s="55" t="s">
        <v>15</v>
      </c>
      <c r="P99" s="158">
        <f>SUM(P91:P98)</f>
        <v>2825</v>
      </c>
      <c r="Q99" s="158">
        <f>SUM(Q91:Q98)</f>
        <v>2820</v>
      </c>
      <c r="R99" s="161">
        <f t="shared" si="66"/>
        <v>0.99823008849557526</v>
      </c>
      <c r="S99" s="163">
        <f>SUM(S91:S98)</f>
        <v>5</v>
      </c>
      <c r="T99" s="176">
        <f t="shared" si="67"/>
        <v>1.7699115044247787E-3</v>
      </c>
      <c r="U99" s="26"/>
      <c r="V99" s="108" t="s">
        <v>15</v>
      </c>
      <c r="W99" s="158">
        <f>SUM(W91:W98)</f>
        <v>2314</v>
      </c>
      <c r="X99" s="158">
        <f>+W99</f>
        <v>2314</v>
      </c>
      <c r="Y99" s="194">
        <f t="shared" si="69"/>
        <v>1</v>
      </c>
      <c r="Z99" s="176"/>
      <c r="AA99" s="194">
        <f t="shared" si="70"/>
        <v>0</v>
      </c>
    </row>
    <row r="100" spans="1:27" ht="15.75" thickBot="1" x14ac:dyDescent="0.3">
      <c r="A100" s="36"/>
      <c r="B100" s="37"/>
      <c r="C100" s="37"/>
      <c r="D100" s="37"/>
      <c r="E100" s="37"/>
      <c r="F100" s="37"/>
      <c r="G100" s="25"/>
      <c r="H100" s="36"/>
      <c r="I100" s="37"/>
      <c r="J100" s="37"/>
      <c r="K100" s="37"/>
      <c r="L100" s="37"/>
      <c r="M100" s="37"/>
      <c r="N100" s="26"/>
      <c r="O100" s="36"/>
      <c r="P100" s="37"/>
      <c r="Q100" s="37"/>
      <c r="R100" s="37"/>
      <c r="S100" s="37"/>
      <c r="T100" s="37"/>
      <c r="U100" s="26"/>
      <c r="V100" s="36"/>
      <c r="W100" s="37"/>
      <c r="X100" s="37"/>
      <c r="Y100" s="37"/>
      <c r="Z100" s="37"/>
      <c r="AA100" s="37"/>
    </row>
    <row r="101" spans="1:27" ht="15.75" thickBot="1" x14ac:dyDescent="0.3">
      <c r="A101" s="101" t="s">
        <v>15</v>
      </c>
      <c r="B101" s="103">
        <f>SUM(B99,B87,B73)</f>
        <v>1097</v>
      </c>
      <c r="C101" s="103">
        <f>B101-E101</f>
        <v>1097</v>
      </c>
      <c r="D101" s="104">
        <f t="shared" ref="D101" si="75">+C101/B101</f>
        <v>1</v>
      </c>
      <c r="E101" s="121">
        <v>0</v>
      </c>
      <c r="F101" s="104">
        <f t="shared" ref="F101" si="76">+E101/B101</f>
        <v>0</v>
      </c>
      <c r="G101" s="25"/>
      <c r="H101" s="101" t="s">
        <v>15</v>
      </c>
      <c r="I101" s="103">
        <f>SUM(I99,I87,I73)</f>
        <v>29649</v>
      </c>
      <c r="J101" s="103">
        <f>I101-L101</f>
        <v>28751</v>
      </c>
      <c r="K101" s="195">
        <f>SUM(K91:K98,K77:K86,K59:K72)/31</f>
        <v>0.93945776448968021</v>
      </c>
      <c r="L101" s="96">
        <f>SUM(L99,L87,L73)</f>
        <v>898</v>
      </c>
      <c r="M101" s="165">
        <f>SUM(M91:M98,M77:M86,M59:M72)/31</f>
        <v>2.8102719381287455E-2</v>
      </c>
      <c r="N101" s="26"/>
      <c r="O101" s="101" t="s">
        <v>15</v>
      </c>
      <c r="P101" s="178">
        <f>SUM(P99,P87,P73)</f>
        <v>3756</v>
      </c>
      <c r="Q101" s="103">
        <f>P101-S101</f>
        <v>3751</v>
      </c>
      <c r="R101" s="179">
        <f>SUM(R91:R98,R77:R86,R59:R72)/31</f>
        <v>0.99993509443759321</v>
      </c>
      <c r="S101" s="105">
        <f>SUM(S99,S87,S73)</f>
        <v>5</v>
      </c>
      <c r="T101" s="179">
        <f>SUM(T91:T98,T77:T86,T59:T72)/28</f>
        <v>7.1859729807415934E-5</v>
      </c>
      <c r="U101" s="26"/>
      <c r="V101" s="101" t="s">
        <v>15</v>
      </c>
      <c r="W101" s="103">
        <f>SUM(W99,W87,W73)</f>
        <v>2895</v>
      </c>
      <c r="X101" s="103">
        <f>+W101</f>
        <v>2895</v>
      </c>
      <c r="Y101" s="104">
        <f t="shared" ref="Y101" si="77">+X101/W101</f>
        <v>1</v>
      </c>
      <c r="Z101" s="121">
        <v>0</v>
      </c>
      <c r="AA101" s="104">
        <f t="shared" ref="AA101" si="78">+Z101/W101</f>
        <v>0</v>
      </c>
    </row>
    <row r="104" spans="1:27" ht="15.75" thickBot="1" x14ac:dyDescent="0.3"/>
    <row r="105" spans="1:27" x14ac:dyDescent="0.25">
      <c r="B105" s="70" t="s">
        <v>77</v>
      </c>
      <c r="C105" s="71"/>
      <c r="D105" s="72"/>
      <c r="E105" s="77"/>
    </row>
    <row r="106" spans="1:27" ht="19.5" thickBot="1" x14ac:dyDescent="0.35">
      <c r="B106" s="73" t="s">
        <v>71</v>
      </c>
      <c r="C106" s="118" t="s">
        <v>80</v>
      </c>
      <c r="D106" s="75"/>
      <c r="E106" s="77"/>
    </row>
    <row r="107" spans="1:27" ht="15.75" thickBot="1" x14ac:dyDescent="0.3">
      <c r="E107" s="77"/>
    </row>
    <row r="108" spans="1:27" ht="15.75" thickBot="1" x14ac:dyDescent="0.3">
      <c r="A108" s="25"/>
      <c r="B108" s="260" t="s">
        <v>27</v>
      </c>
      <c r="C108" s="261"/>
      <c r="D108" s="262"/>
      <c r="E108" s="25"/>
      <c r="F108" s="25"/>
      <c r="G108" s="25"/>
      <c r="H108" s="25"/>
      <c r="I108" s="260" t="s">
        <v>28</v>
      </c>
      <c r="J108" s="261"/>
      <c r="K108" s="262"/>
      <c r="L108" s="25"/>
      <c r="M108" s="25"/>
      <c r="N108" s="26"/>
      <c r="O108" s="25"/>
      <c r="P108" s="260" t="s">
        <v>29</v>
      </c>
      <c r="Q108" s="261"/>
      <c r="R108" s="262"/>
      <c r="S108" s="25"/>
      <c r="T108" s="25"/>
      <c r="U108" s="26"/>
      <c r="V108" s="25"/>
      <c r="W108" s="260" t="s">
        <v>30</v>
      </c>
      <c r="X108" s="261"/>
      <c r="Y108" s="262"/>
      <c r="Z108" s="25"/>
      <c r="AA108" s="25"/>
    </row>
    <row r="109" spans="1:27" x14ac:dyDescent="0.25">
      <c r="A109" s="256" t="s">
        <v>31</v>
      </c>
      <c r="B109" s="258" t="s">
        <v>32</v>
      </c>
      <c r="C109" s="258" t="s">
        <v>33</v>
      </c>
      <c r="D109" s="254" t="s">
        <v>34</v>
      </c>
      <c r="E109" s="258" t="s">
        <v>35</v>
      </c>
      <c r="F109" s="254" t="s">
        <v>36</v>
      </c>
      <c r="G109" s="27"/>
      <c r="H109" s="256" t="s">
        <v>31</v>
      </c>
      <c r="I109" s="258" t="s">
        <v>32</v>
      </c>
      <c r="J109" s="258" t="s">
        <v>33</v>
      </c>
      <c r="K109" s="254" t="s">
        <v>34</v>
      </c>
      <c r="L109" s="258" t="s">
        <v>35</v>
      </c>
      <c r="M109" s="254" t="s">
        <v>36</v>
      </c>
      <c r="N109" s="26"/>
      <c r="O109" s="256" t="s">
        <v>31</v>
      </c>
      <c r="P109" s="258" t="s">
        <v>32</v>
      </c>
      <c r="Q109" s="258" t="s">
        <v>33</v>
      </c>
      <c r="R109" s="254" t="s">
        <v>34</v>
      </c>
      <c r="S109" s="258" t="s">
        <v>35</v>
      </c>
      <c r="T109" s="254" t="s">
        <v>36</v>
      </c>
      <c r="U109" s="26"/>
      <c r="V109" s="256" t="s">
        <v>31</v>
      </c>
      <c r="W109" s="258" t="s">
        <v>32</v>
      </c>
      <c r="X109" s="258" t="s">
        <v>33</v>
      </c>
      <c r="Y109" s="254" t="s">
        <v>34</v>
      </c>
      <c r="Z109" s="258" t="s">
        <v>35</v>
      </c>
      <c r="AA109" s="254" t="s">
        <v>36</v>
      </c>
    </row>
    <row r="110" spans="1:27" ht="15.75" thickBot="1" x14ac:dyDescent="0.3">
      <c r="A110" s="257"/>
      <c r="B110" s="259"/>
      <c r="C110" s="259"/>
      <c r="D110" s="255"/>
      <c r="E110" s="259"/>
      <c r="F110" s="255"/>
      <c r="G110" s="28"/>
      <c r="H110" s="257"/>
      <c r="I110" s="259"/>
      <c r="J110" s="259"/>
      <c r="K110" s="255"/>
      <c r="L110" s="259"/>
      <c r="M110" s="255"/>
      <c r="N110" s="26"/>
      <c r="O110" s="257"/>
      <c r="P110" s="259"/>
      <c r="Q110" s="259"/>
      <c r="R110" s="255"/>
      <c r="S110" s="259"/>
      <c r="T110" s="255"/>
      <c r="U110" s="26"/>
      <c r="V110" s="257"/>
      <c r="W110" s="259"/>
      <c r="X110" s="259"/>
      <c r="Y110" s="255"/>
      <c r="Z110" s="259"/>
      <c r="AA110" s="255"/>
    </row>
    <row r="111" spans="1:27" x14ac:dyDescent="0.25">
      <c r="A111" s="56" t="s">
        <v>37</v>
      </c>
      <c r="B111" s="106">
        <f>SUM(C111,E111)</f>
        <v>14</v>
      </c>
      <c r="C111" s="30">
        <v>14</v>
      </c>
      <c r="D111" s="31">
        <f>+C111/B111</f>
        <v>1</v>
      </c>
      <c r="E111" s="32">
        <v>0</v>
      </c>
      <c r="F111" s="33">
        <f>+E111/B111</f>
        <v>0</v>
      </c>
      <c r="G111" s="25"/>
      <c r="H111" s="56" t="s">
        <v>37</v>
      </c>
      <c r="I111" s="29">
        <f>SUM(J111,L111)</f>
        <v>195</v>
      </c>
      <c r="J111" s="29">
        <v>191</v>
      </c>
      <c r="K111" s="31">
        <f>+J111/I111</f>
        <v>0.97948717948717945</v>
      </c>
      <c r="L111" s="34">
        <v>4</v>
      </c>
      <c r="M111" s="33">
        <f>+L111/I111</f>
        <v>2.0512820512820513E-2</v>
      </c>
      <c r="N111" s="26"/>
      <c r="O111" s="56" t="s">
        <v>37</v>
      </c>
      <c r="P111" s="29">
        <f>SUM(Q111,S111)</f>
        <v>26</v>
      </c>
      <c r="Q111" s="29">
        <v>26</v>
      </c>
      <c r="R111" s="31">
        <f>+Q111/P111</f>
        <v>1</v>
      </c>
      <c r="S111" s="34">
        <v>0</v>
      </c>
      <c r="T111" s="33">
        <f>+S111/P111</f>
        <v>0</v>
      </c>
      <c r="U111" s="26"/>
      <c r="V111" s="56" t="s">
        <v>37</v>
      </c>
      <c r="W111" s="29">
        <f>SUM(X111,Z111)</f>
        <v>37</v>
      </c>
      <c r="X111" s="29">
        <v>37</v>
      </c>
      <c r="Y111" s="31">
        <f>+X111/W111</f>
        <v>1</v>
      </c>
      <c r="Z111" s="34">
        <v>0</v>
      </c>
      <c r="AA111" s="33">
        <f>+Z111/W111</f>
        <v>0</v>
      </c>
    </row>
    <row r="112" spans="1:27" x14ac:dyDescent="0.25">
      <c r="A112" s="56" t="s">
        <v>38</v>
      </c>
      <c r="B112" s="106">
        <v>0</v>
      </c>
      <c r="C112" s="30">
        <v>0</v>
      </c>
      <c r="D112" s="31">
        <v>0</v>
      </c>
      <c r="E112" s="32">
        <v>0</v>
      </c>
      <c r="F112" s="33">
        <v>0</v>
      </c>
      <c r="G112" s="25"/>
      <c r="H112" s="56" t="s">
        <v>38</v>
      </c>
      <c r="I112" s="29">
        <f t="shared" ref="I112:I124" si="79">SUM(J112,L112)</f>
        <v>53</v>
      </c>
      <c r="J112" s="29">
        <v>49</v>
      </c>
      <c r="K112" s="35">
        <f>+J112/I112</f>
        <v>0.92452830188679247</v>
      </c>
      <c r="L112" s="34">
        <v>4</v>
      </c>
      <c r="M112" s="33">
        <f>+L112/I112</f>
        <v>7.5471698113207544E-2</v>
      </c>
      <c r="N112" s="26"/>
      <c r="O112" s="56" t="s">
        <v>38</v>
      </c>
      <c r="P112" s="29">
        <f t="shared" ref="P112:P124" si="80">SUM(Q112,S112)</f>
        <v>8</v>
      </c>
      <c r="Q112" s="29">
        <v>8</v>
      </c>
      <c r="R112" s="31">
        <f t="shared" ref="R112:R125" si="81">+Q112/P112</f>
        <v>1</v>
      </c>
      <c r="S112" s="34">
        <v>0</v>
      </c>
      <c r="T112" s="33">
        <f t="shared" ref="T112:T125" si="82">+S112/P112</f>
        <v>0</v>
      </c>
      <c r="U112" s="26"/>
      <c r="V112" s="56" t="s">
        <v>38</v>
      </c>
      <c r="W112" s="29">
        <f t="shared" ref="W112:W124" si="83">SUM(X112,Z112)</f>
        <v>5</v>
      </c>
      <c r="X112" s="29">
        <v>5</v>
      </c>
      <c r="Y112" s="31">
        <f t="shared" ref="Y112:Y125" si="84">+X112/W112</f>
        <v>1</v>
      </c>
      <c r="Z112" s="34">
        <v>0</v>
      </c>
      <c r="AA112" s="33">
        <f t="shared" ref="AA112:AA125" si="85">+Z112/W112</f>
        <v>0</v>
      </c>
    </row>
    <row r="113" spans="1:27" x14ac:dyDescent="0.25">
      <c r="A113" s="56" t="s">
        <v>39</v>
      </c>
      <c r="B113" s="106">
        <v>0</v>
      </c>
      <c r="C113" s="30">
        <v>0</v>
      </c>
      <c r="D113" s="31">
        <v>0</v>
      </c>
      <c r="E113" s="32">
        <v>0</v>
      </c>
      <c r="F113" s="33">
        <v>0</v>
      </c>
      <c r="G113" s="25"/>
      <c r="H113" s="56" t="s">
        <v>39</v>
      </c>
      <c r="I113" s="29">
        <f t="shared" si="79"/>
        <v>108</v>
      </c>
      <c r="J113" s="29">
        <v>106</v>
      </c>
      <c r="K113" s="35">
        <f t="shared" ref="K113:K125" si="86">+J113/I113</f>
        <v>0.98148148148148151</v>
      </c>
      <c r="L113" s="34">
        <v>2</v>
      </c>
      <c r="M113" s="33">
        <f t="shared" ref="M113:M125" si="87">+L113/I113</f>
        <v>1.8518518518518517E-2</v>
      </c>
      <c r="N113" s="26"/>
      <c r="O113" s="56" t="s">
        <v>39</v>
      </c>
      <c r="P113" s="29">
        <f t="shared" si="80"/>
        <v>18</v>
      </c>
      <c r="Q113" s="29">
        <v>18</v>
      </c>
      <c r="R113" s="31">
        <f t="shared" si="81"/>
        <v>1</v>
      </c>
      <c r="S113" s="34">
        <v>0</v>
      </c>
      <c r="T113" s="33">
        <f t="shared" si="82"/>
        <v>0</v>
      </c>
      <c r="U113" s="26"/>
      <c r="V113" s="56" t="s">
        <v>39</v>
      </c>
      <c r="W113" s="29">
        <f t="shared" si="83"/>
        <v>89</v>
      </c>
      <c r="X113" s="29">
        <v>89</v>
      </c>
      <c r="Y113" s="31">
        <f t="shared" si="84"/>
        <v>1</v>
      </c>
      <c r="Z113" s="34">
        <v>0</v>
      </c>
      <c r="AA113" s="33">
        <f t="shared" si="85"/>
        <v>0</v>
      </c>
    </row>
    <row r="114" spans="1:27" x14ac:dyDescent="0.25">
      <c r="A114" s="56" t="s">
        <v>40</v>
      </c>
      <c r="B114" s="106">
        <v>0</v>
      </c>
      <c r="C114" s="30">
        <v>0</v>
      </c>
      <c r="D114" s="31">
        <v>0</v>
      </c>
      <c r="E114" s="32">
        <v>0</v>
      </c>
      <c r="F114" s="33">
        <v>0</v>
      </c>
      <c r="G114" s="25"/>
      <c r="H114" s="56" t="s">
        <v>40</v>
      </c>
      <c r="I114" s="29">
        <f t="shared" si="79"/>
        <v>180</v>
      </c>
      <c r="J114" s="29">
        <v>177</v>
      </c>
      <c r="K114" s="35">
        <f t="shared" si="86"/>
        <v>0.98333333333333328</v>
      </c>
      <c r="L114" s="34">
        <v>3</v>
      </c>
      <c r="M114" s="33">
        <f t="shared" si="87"/>
        <v>1.6666666666666666E-2</v>
      </c>
      <c r="N114" s="26"/>
      <c r="O114" s="56" t="s">
        <v>40</v>
      </c>
      <c r="P114" s="29">
        <f t="shared" si="80"/>
        <v>25</v>
      </c>
      <c r="Q114" s="29">
        <v>24</v>
      </c>
      <c r="R114" s="31">
        <f t="shared" si="81"/>
        <v>0.96</v>
      </c>
      <c r="S114" s="34">
        <v>1</v>
      </c>
      <c r="T114" s="33">
        <f t="shared" si="82"/>
        <v>0.04</v>
      </c>
      <c r="U114" s="26"/>
      <c r="V114" s="56" t="s">
        <v>40</v>
      </c>
      <c r="W114" s="29">
        <f t="shared" si="83"/>
        <v>3</v>
      </c>
      <c r="X114" s="29">
        <v>3</v>
      </c>
      <c r="Y114" s="31">
        <f t="shared" si="84"/>
        <v>1</v>
      </c>
      <c r="Z114" s="34">
        <v>0</v>
      </c>
      <c r="AA114" s="33">
        <f t="shared" si="85"/>
        <v>0</v>
      </c>
    </row>
    <row r="115" spans="1:27" x14ac:dyDescent="0.25">
      <c r="A115" s="56" t="s">
        <v>41</v>
      </c>
      <c r="B115" s="106">
        <v>0</v>
      </c>
      <c r="C115" s="30">
        <v>0</v>
      </c>
      <c r="D115" s="31">
        <v>0</v>
      </c>
      <c r="E115" s="32">
        <v>0</v>
      </c>
      <c r="F115" s="33">
        <v>0</v>
      </c>
      <c r="G115" s="25"/>
      <c r="H115" s="56" t="s">
        <v>41</v>
      </c>
      <c r="I115" s="29">
        <f t="shared" si="79"/>
        <v>130</v>
      </c>
      <c r="J115" s="29">
        <v>127</v>
      </c>
      <c r="K115" s="35">
        <f t="shared" si="86"/>
        <v>0.97692307692307689</v>
      </c>
      <c r="L115" s="34">
        <v>3</v>
      </c>
      <c r="M115" s="33">
        <f t="shared" si="87"/>
        <v>2.3076923076923078E-2</v>
      </c>
      <c r="N115" s="26"/>
      <c r="O115" s="56" t="s">
        <v>41</v>
      </c>
      <c r="P115" s="29">
        <f t="shared" si="80"/>
        <v>4</v>
      </c>
      <c r="Q115" s="29">
        <v>4</v>
      </c>
      <c r="R115" s="31">
        <f t="shared" si="81"/>
        <v>1</v>
      </c>
      <c r="S115" s="34">
        <v>0</v>
      </c>
      <c r="T115" s="33">
        <f t="shared" si="82"/>
        <v>0</v>
      </c>
      <c r="U115" s="26"/>
      <c r="V115" s="56" t="s">
        <v>41</v>
      </c>
      <c r="W115" s="29">
        <f t="shared" si="83"/>
        <v>1</v>
      </c>
      <c r="X115" s="29">
        <v>1</v>
      </c>
      <c r="Y115" s="31">
        <f t="shared" si="84"/>
        <v>1</v>
      </c>
      <c r="Z115" s="34">
        <v>0</v>
      </c>
      <c r="AA115" s="33">
        <f t="shared" si="85"/>
        <v>0</v>
      </c>
    </row>
    <row r="116" spans="1:27" x14ac:dyDescent="0.25">
      <c r="A116" s="56" t="s">
        <v>42</v>
      </c>
      <c r="B116" s="106">
        <f>SUM(C116,E116)</f>
        <v>1</v>
      </c>
      <c r="C116" s="30">
        <v>1</v>
      </c>
      <c r="D116" s="31">
        <f>+C116/B116</f>
        <v>1</v>
      </c>
      <c r="E116" s="32">
        <v>0</v>
      </c>
      <c r="F116" s="33">
        <f t="shared" ref="F116:F123" si="88">+E116/B116</f>
        <v>0</v>
      </c>
      <c r="G116" s="25"/>
      <c r="H116" s="56" t="s">
        <v>42</v>
      </c>
      <c r="I116" s="29">
        <f t="shared" si="79"/>
        <v>54</v>
      </c>
      <c r="J116" s="29">
        <v>53</v>
      </c>
      <c r="K116" s="35">
        <f t="shared" si="86"/>
        <v>0.98148148148148151</v>
      </c>
      <c r="L116" s="34">
        <v>1</v>
      </c>
      <c r="M116" s="33">
        <f t="shared" si="87"/>
        <v>1.8518518518518517E-2</v>
      </c>
      <c r="N116" s="26"/>
      <c r="O116" s="56" t="s">
        <v>42</v>
      </c>
      <c r="P116" s="29">
        <f t="shared" si="80"/>
        <v>2</v>
      </c>
      <c r="Q116" s="29">
        <v>2</v>
      </c>
      <c r="R116" s="31">
        <f t="shared" si="81"/>
        <v>1</v>
      </c>
      <c r="S116" s="34">
        <v>0</v>
      </c>
      <c r="T116" s="33">
        <f t="shared" si="82"/>
        <v>0</v>
      </c>
      <c r="U116" s="26"/>
      <c r="V116" s="56" t="s">
        <v>42</v>
      </c>
      <c r="W116" s="29">
        <f t="shared" si="83"/>
        <v>2</v>
      </c>
      <c r="X116" s="29">
        <v>2</v>
      </c>
      <c r="Y116" s="31">
        <f t="shared" si="84"/>
        <v>1</v>
      </c>
      <c r="Z116" s="34">
        <v>0</v>
      </c>
      <c r="AA116" s="33">
        <f t="shared" si="85"/>
        <v>0</v>
      </c>
    </row>
    <row r="117" spans="1:27" x14ac:dyDescent="0.25">
      <c r="A117" s="56" t="s">
        <v>43</v>
      </c>
      <c r="B117" s="106">
        <v>0</v>
      </c>
      <c r="C117" s="30">
        <v>0</v>
      </c>
      <c r="D117" s="31">
        <v>0</v>
      </c>
      <c r="E117" s="32">
        <v>0</v>
      </c>
      <c r="F117" s="33">
        <v>0</v>
      </c>
      <c r="G117" s="25"/>
      <c r="H117" s="56" t="s">
        <v>43</v>
      </c>
      <c r="I117" s="29">
        <f t="shared" si="79"/>
        <v>71</v>
      </c>
      <c r="J117" s="29">
        <v>69</v>
      </c>
      <c r="K117" s="35">
        <f t="shared" si="86"/>
        <v>0.971830985915493</v>
      </c>
      <c r="L117" s="34">
        <v>2</v>
      </c>
      <c r="M117" s="33">
        <f t="shared" si="87"/>
        <v>2.8169014084507043E-2</v>
      </c>
      <c r="N117" s="26"/>
      <c r="O117" s="56" t="s">
        <v>43</v>
      </c>
      <c r="P117" s="29">
        <f t="shared" si="80"/>
        <v>7</v>
      </c>
      <c r="Q117" s="29">
        <v>7</v>
      </c>
      <c r="R117" s="31">
        <f t="shared" si="81"/>
        <v>1</v>
      </c>
      <c r="S117" s="34">
        <v>0</v>
      </c>
      <c r="T117" s="33">
        <f t="shared" si="82"/>
        <v>0</v>
      </c>
      <c r="U117" s="26"/>
      <c r="V117" s="56" t="s">
        <v>43</v>
      </c>
      <c r="W117" s="29">
        <v>0</v>
      </c>
      <c r="X117" s="29">
        <v>0</v>
      </c>
      <c r="Y117" s="31">
        <v>0</v>
      </c>
      <c r="Z117" s="34">
        <v>0</v>
      </c>
      <c r="AA117" s="33">
        <v>0</v>
      </c>
    </row>
    <row r="118" spans="1:27" x14ac:dyDescent="0.25">
      <c r="A118" s="56" t="s">
        <v>44</v>
      </c>
      <c r="B118" s="106">
        <v>0</v>
      </c>
      <c r="C118" s="30">
        <v>0</v>
      </c>
      <c r="D118" s="31">
        <v>0</v>
      </c>
      <c r="E118" s="32">
        <v>0</v>
      </c>
      <c r="F118" s="33">
        <v>0</v>
      </c>
      <c r="G118" s="25"/>
      <c r="H118" s="56" t="s">
        <v>44</v>
      </c>
      <c r="I118" s="29">
        <f t="shared" si="79"/>
        <v>74</v>
      </c>
      <c r="J118" s="29">
        <v>73</v>
      </c>
      <c r="K118" s="35">
        <f t="shared" si="86"/>
        <v>0.98648648648648651</v>
      </c>
      <c r="L118" s="34">
        <v>1</v>
      </c>
      <c r="M118" s="33">
        <f t="shared" si="87"/>
        <v>1.3513513513513514E-2</v>
      </c>
      <c r="N118" s="26"/>
      <c r="O118" s="56" t="s">
        <v>44</v>
      </c>
      <c r="P118" s="29">
        <f t="shared" si="80"/>
        <v>11</v>
      </c>
      <c r="Q118" s="29">
        <v>11</v>
      </c>
      <c r="R118" s="31">
        <f t="shared" si="81"/>
        <v>1</v>
      </c>
      <c r="S118" s="34">
        <v>0</v>
      </c>
      <c r="T118" s="33">
        <f t="shared" si="82"/>
        <v>0</v>
      </c>
      <c r="U118" s="26"/>
      <c r="V118" s="56" t="s">
        <v>44</v>
      </c>
      <c r="W118" s="29">
        <v>0</v>
      </c>
      <c r="X118" s="29">
        <v>0</v>
      </c>
      <c r="Y118" s="31">
        <v>0</v>
      </c>
      <c r="Z118" s="34">
        <v>0</v>
      </c>
      <c r="AA118" s="33">
        <v>0</v>
      </c>
    </row>
    <row r="119" spans="1:27" x14ac:dyDescent="0.25">
      <c r="A119" s="56" t="s">
        <v>45</v>
      </c>
      <c r="B119" s="106">
        <f t="shared" ref="B119:B123" si="89">SUM(C119,E119)</f>
        <v>7</v>
      </c>
      <c r="C119" s="30">
        <v>7</v>
      </c>
      <c r="D119" s="31">
        <f t="shared" ref="D119:D125" si="90">+C119/B119</f>
        <v>1</v>
      </c>
      <c r="E119" s="32">
        <v>0</v>
      </c>
      <c r="F119" s="33">
        <f t="shared" si="88"/>
        <v>0</v>
      </c>
      <c r="G119" s="25"/>
      <c r="H119" s="56" t="s">
        <v>45</v>
      </c>
      <c r="I119" s="29">
        <f t="shared" si="79"/>
        <v>160</v>
      </c>
      <c r="J119" s="29">
        <v>155</v>
      </c>
      <c r="K119" s="35">
        <f t="shared" si="86"/>
        <v>0.96875</v>
      </c>
      <c r="L119" s="34">
        <v>5</v>
      </c>
      <c r="M119" s="33">
        <f t="shared" si="87"/>
        <v>3.125E-2</v>
      </c>
      <c r="N119" s="26"/>
      <c r="O119" s="56" t="s">
        <v>45</v>
      </c>
      <c r="P119" s="29">
        <f t="shared" si="80"/>
        <v>21</v>
      </c>
      <c r="Q119" s="29">
        <v>21</v>
      </c>
      <c r="R119" s="31">
        <f t="shared" si="81"/>
        <v>1</v>
      </c>
      <c r="S119" s="34">
        <v>0</v>
      </c>
      <c r="T119" s="33">
        <f t="shared" si="82"/>
        <v>0</v>
      </c>
      <c r="U119" s="26"/>
      <c r="V119" s="56" t="s">
        <v>45</v>
      </c>
      <c r="W119" s="29">
        <f t="shared" si="83"/>
        <v>12</v>
      </c>
      <c r="X119" s="29">
        <v>12</v>
      </c>
      <c r="Y119" s="31">
        <f t="shared" si="84"/>
        <v>1</v>
      </c>
      <c r="Z119" s="34">
        <v>0</v>
      </c>
      <c r="AA119" s="33">
        <f t="shared" si="85"/>
        <v>0</v>
      </c>
    </row>
    <row r="120" spans="1:27" x14ac:dyDescent="0.25">
      <c r="A120" s="56" t="s">
        <v>46</v>
      </c>
      <c r="B120" s="106">
        <v>0</v>
      </c>
      <c r="C120" s="30">
        <v>0</v>
      </c>
      <c r="D120" s="31">
        <v>0</v>
      </c>
      <c r="E120" s="32">
        <v>0</v>
      </c>
      <c r="F120" s="33">
        <v>0</v>
      </c>
      <c r="G120" s="25"/>
      <c r="H120" s="56" t="s">
        <v>46</v>
      </c>
      <c r="I120" s="29">
        <f t="shared" si="79"/>
        <v>536</v>
      </c>
      <c r="J120" s="29">
        <v>521</v>
      </c>
      <c r="K120" s="35">
        <f t="shared" si="86"/>
        <v>0.97201492537313428</v>
      </c>
      <c r="L120" s="34">
        <v>15</v>
      </c>
      <c r="M120" s="33">
        <f t="shared" si="87"/>
        <v>2.7985074626865673E-2</v>
      </c>
      <c r="N120" s="26"/>
      <c r="O120" s="56" t="s">
        <v>46</v>
      </c>
      <c r="P120" s="29">
        <f t="shared" si="80"/>
        <v>19</v>
      </c>
      <c r="Q120" s="29">
        <v>19</v>
      </c>
      <c r="R120" s="31">
        <f t="shared" si="81"/>
        <v>1</v>
      </c>
      <c r="S120" s="34">
        <v>0</v>
      </c>
      <c r="T120" s="33">
        <f t="shared" si="82"/>
        <v>0</v>
      </c>
      <c r="U120" s="26"/>
      <c r="V120" s="56" t="s">
        <v>46</v>
      </c>
      <c r="W120" s="29">
        <f t="shared" si="83"/>
        <v>12</v>
      </c>
      <c r="X120" s="29">
        <v>12</v>
      </c>
      <c r="Y120" s="31">
        <f t="shared" si="84"/>
        <v>1</v>
      </c>
      <c r="Z120" s="34">
        <v>0</v>
      </c>
      <c r="AA120" s="33">
        <f t="shared" si="85"/>
        <v>0</v>
      </c>
    </row>
    <row r="121" spans="1:27" x14ac:dyDescent="0.25">
      <c r="A121" s="56" t="s">
        <v>47</v>
      </c>
      <c r="B121" s="106">
        <f t="shared" si="89"/>
        <v>136</v>
      </c>
      <c r="C121" s="30">
        <v>136</v>
      </c>
      <c r="D121" s="31">
        <f t="shared" si="90"/>
        <v>1</v>
      </c>
      <c r="E121" s="32">
        <v>0</v>
      </c>
      <c r="F121" s="33">
        <f t="shared" si="88"/>
        <v>0</v>
      </c>
      <c r="G121" s="25"/>
      <c r="H121" s="56" t="s">
        <v>47</v>
      </c>
      <c r="I121" s="29">
        <f t="shared" si="79"/>
        <v>997</v>
      </c>
      <c r="J121" s="29">
        <v>956</v>
      </c>
      <c r="K121" s="35">
        <f t="shared" si="86"/>
        <v>0.95887662988966904</v>
      </c>
      <c r="L121" s="34">
        <v>41</v>
      </c>
      <c r="M121" s="33">
        <f t="shared" si="87"/>
        <v>4.1123370110330994E-2</v>
      </c>
      <c r="N121" s="26"/>
      <c r="O121" s="56" t="s">
        <v>47</v>
      </c>
      <c r="P121" s="29">
        <f t="shared" si="80"/>
        <v>187</v>
      </c>
      <c r="Q121" s="29">
        <v>185</v>
      </c>
      <c r="R121" s="31">
        <f t="shared" si="81"/>
        <v>0.98930481283422456</v>
      </c>
      <c r="S121" s="34">
        <v>2</v>
      </c>
      <c r="T121" s="33">
        <f t="shared" si="82"/>
        <v>1.06951871657754E-2</v>
      </c>
      <c r="U121" s="26"/>
      <c r="V121" s="56" t="s">
        <v>47</v>
      </c>
      <c r="W121" s="29">
        <f t="shared" si="83"/>
        <v>157</v>
      </c>
      <c r="X121" s="29">
        <v>157</v>
      </c>
      <c r="Y121" s="31">
        <f t="shared" si="84"/>
        <v>1</v>
      </c>
      <c r="Z121" s="34">
        <v>0</v>
      </c>
      <c r="AA121" s="33">
        <f t="shared" si="85"/>
        <v>0</v>
      </c>
    </row>
    <row r="122" spans="1:27" x14ac:dyDescent="0.25">
      <c r="A122" s="56" t="s">
        <v>48</v>
      </c>
      <c r="B122" s="106">
        <f t="shared" si="89"/>
        <v>15</v>
      </c>
      <c r="C122" s="30">
        <v>15</v>
      </c>
      <c r="D122" s="31">
        <f t="shared" si="90"/>
        <v>1</v>
      </c>
      <c r="E122" s="32">
        <v>0</v>
      </c>
      <c r="F122" s="33">
        <f t="shared" si="88"/>
        <v>0</v>
      </c>
      <c r="G122" s="25"/>
      <c r="H122" s="56" t="s">
        <v>48</v>
      </c>
      <c r="I122" s="29">
        <f t="shared" si="79"/>
        <v>696</v>
      </c>
      <c r="J122" s="29">
        <v>675</v>
      </c>
      <c r="K122" s="35">
        <f t="shared" si="86"/>
        <v>0.96982758620689657</v>
      </c>
      <c r="L122" s="34">
        <v>21</v>
      </c>
      <c r="M122" s="33">
        <f t="shared" si="87"/>
        <v>3.017241379310345E-2</v>
      </c>
      <c r="N122" s="26"/>
      <c r="O122" s="56" t="s">
        <v>48</v>
      </c>
      <c r="P122" s="29">
        <f t="shared" si="80"/>
        <v>41</v>
      </c>
      <c r="Q122" s="29">
        <v>40</v>
      </c>
      <c r="R122" s="31">
        <f t="shared" si="81"/>
        <v>0.97560975609756095</v>
      </c>
      <c r="S122" s="34">
        <v>1</v>
      </c>
      <c r="T122" s="33">
        <f t="shared" si="82"/>
        <v>2.4390243902439025E-2</v>
      </c>
      <c r="U122" s="26"/>
      <c r="V122" s="56" t="s">
        <v>48</v>
      </c>
      <c r="W122" s="29">
        <f t="shared" si="83"/>
        <v>23</v>
      </c>
      <c r="X122" s="29">
        <v>23</v>
      </c>
      <c r="Y122" s="31">
        <f t="shared" si="84"/>
        <v>1</v>
      </c>
      <c r="Z122" s="34">
        <v>0</v>
      </c>
      <c r="AA122" s="33">
        <f t="shared" si="85"/>
        <v>0</v>
      </c>
    </row>
    <row r="123" spans="1:27" x14ac:dyDescent="0.25">
      <c r="A123" s="56" t="s">
        <v>49</v>
      </c>
      <c r="B123" s="106">
        <f t="shared" si="89"/>
        <v>1</v>
      </c>
      <c r="C123" s="30">
        <v>1</v>
      </c>
      <c r="D123" s="31">
        <f t="shared" si="90"/>
        <v>1</v>
      </c>
      <c r="E123" s="32">
        <v>0</v>
      </c>
      <c r="F123" s="33">
        <f t="shared" si="88"/>
        <v>0</v>
      </c>
      <c r="G123" s="25"/>
      <c r="H123" s="56" t="s">
        <v>49</v>
      </c>
      <c r="I123" s="29">
        <f t="shared" si="79"/>
        <v>119</v>
      </c>
      <c r="J123" s="29">
        <v>109</v>
      </c>
      <c r="K123" s="35">
        <f t="shared" si="86"/>
        <v>0.91596638655462181</v>
      </c>
      <c r="L123" s="34">
        <v>10</v>
      </c>
      <c r="M123" s="33">
        <f t="shared" si="87"/>
        <v>8.4033613445378158E-2</v>
      </c>
      <c r="N123" s="26"/>
      <c r="O123" s="56" t="s">
        <v>49</v>
      </c>
      <c r="P123" s="29">
        <f t="shared" si="80"/>
        <v>24</v>
      </c>
      <c r="Q123" s="29">
        <v>24</v>
      </c>
      <c r="R123" s="31">
        <f t="shared" si="81"/>
        <v>1</v>
      </c>
      <c r="S123" s="34">
        <v>0</v>
      </c>
      <c r="T123" s="33">
        <f t="shared" si="82"/>
        <v>0</v>
      </c>
      <c r="U123" s="26"/>
      <c r="V123" s="56" t="s">
        <v>49</v>
      </c>
      <c r="W123" s="29">
        <f t="shared" si="83"/>
        <v>17</v>
      </c>
      <c r="X123" s="29">
        <v>17</v>
      </c>
      <c r="Y123" s="31">
        <f t="shared" si="84"/>
        <v>1</v>
      </c>
      <c r="Z123" s="34">
        <v>0</v>
      </c>
      <c r="AA123" s="33">
        <f t="shared" si="85"/>
        <v>0</v>
      </c>
    </row>
    <row r="124" spans="1:27" ht="15.75" thickBot="1" x14ac:dyDescent="0.3">
      <c r="A124" s="57" t="s">
        <v>50</v>
      </c>
      <c r="B124" s="106">
        <v>0</v>
      </c>
      <c r="C124" s="142">
        <v>0</v>
      </c>
      <c r="D124" s="115">
        <v>0</v>
      </c>
      <c r="E124" s="145">
        <v>0</v>
      </c>
      <c r="F124" s="33">
        <v>0</v>
      </c>
      <c r="G124" s="25"/>
      <c r="H124" s="57" t="s">
        <v>50</v>
      </c>
      <c r="I124" s="29">
        <f t="shared" si="79"/>
        <v>295</v>
      </c>
      <c r="J124" s="114">
        <v>289</v>
      </c>
      <c r="K124" s="204">
        <f t="shared" si="86"/>
        <v>0.97966101694915253</v>
      </c>
      <c r="L124" s="116">
        <v>6</v>
      </c>
      <c r="M124" s="117">
        <f t="shared" si="87"/>
        <v>2.0338983050847456E-2</v>
      </c>
      <c r="N124" s="26"/>
      <c r="O124" s="57" t="s">
        <v>50</v>
      </c>
      <c r="P124" s="29">
        <f t="shared" si="80"/>
        <v>4</v>
      </c>
      <c r="Q124" s="114">
        <v>4</v>
      </c>
      <c r="R124" s="115">
        <f t="shared" si="81"/>
        <v>1</v>
      </c>
      <c r="S124" s="116">
        <v>0</v>
      </c>
      <c r="T124" s="117">
        <f t="shared" si="82"/>
        <v>0</v>
      </c>
      <c r="U124" s="26"/>
      <c r="V124" s="57" t="s">
        <v>50</v>
      </c>
      <c r="W124" s="29">
        <f t="shared" si="83"/>
        <v>3</v>
      </c>
      <c r="X124" s="114">
        <v>3</v>
      </c>
      <c r="Y124" s="115">
        <f t="shared" si="84"/>
        <v>1</v>
      </c>
      <c r="Z124" s="116">
        <v>0</v>
      </c>
      <c r="AA124" s="117">
        <f t="shared" si="85"/>
        <v>0</v>
      </c>
    </row>
    <row r="125" spans="1:27" ht="15.75" thickBot="1" x14ac:dyDescent="0.3">
      <c r="A125" s="110" t="s">
        <v>15</v>
      </c>
      <c r="B125" s="141">
        <f>SUM(B111:B124)</f>
        <v>174</v>
      </c>
      <c r="C125" s="141">
        <f>SUM(C111:C124)</f>
        <v>174</v>
      </c>
      <c r="D125" s="166">
        <f t="shared" si="90"/>
        <v>1</v>
      </c>
      <c r="E125" s="197">
        <f>SUM(E111:E124)</f>
        <v>0</v>
      </c>
      <c r="F125" s="167">
        <f t="shared" ref="F125" si="91">+E125/B125</f>
        <v>0</v>
      </c>
      <c r="G125" s="25"/>
      <c r="H125" s="110" t="s">
        <v>15</v>
      </c>
      <c r="I125" s="141">
        <f>SUM(I111:I124)</f>
        <v>3668</v>
      </c>
      <c r="J125" s="141">
        <f>SUM(J111:J124)</f>
        <v>3550</v>
      </c>
      <c r="K125" s="167">
        <f t="shared" si="86"/>
        <v>0.96782988004362047</v>
      </c>
      <c r="L125" s="146">
        <f>SUM(L111:L124)</f>
        <v>118</v>
      </c>
      <c r="M125" s="167">
        <f t="shared" si="87"/>
        <v>3.21701199563795E-2</v>
      </c>
      <c r="N125" s="26"/>
      <c r="O125" s="58" t="s">
        <v>15</v>
      </c>
      <c r="P125" s="141">
        <f>SUM(P111:P124)</f>
        <v>397</v>
      </c>
      <c r="Q125" s="141">
        <f>SUM(Q111:Q124)</f>
        <v>393</v>
      </c>
      <c r="R125" s="144">
        <f t="shared" si="81"/>
        <v>0.98992443324937029</v>
      </c>
      <c r="S125" s="146">
        <f>SUM(S111:S124)</f>
        <v>4</v>
      </c>
      <c r="T125" s="167">
        <f t="shared" si="82"/>
        <v>1.0075566750629723E-2</v>
      </c>
      <c r="U125" s="26"/>
      <c r="V125" s="110" t="s">
        <v>15</v>
      </c>
      <c r="W125" s="141">
        <f>SUM(W111:W124)</f>
        <v>361</v>
      </c>
      <c r="X125" s="141">
        <f>+W125</f>
        <v>361</v>
      </c>
      <c r="Y125" s="166">
        <f t="shared" si="84"/>
        <v>1</v>
      </c>
      <c r="Z125" s="167"/>
      <c r="AA125" s="167">
        <f t="shared" si="85"/>
        <v>0</v>
      </c>
    </row>
    <row r="126" spans="1:27" ht="15.75" thickBot="1" x14ac:dyDescent="0.3">
      <c r="A126" s="36"/>
      <c r="B126" s="37"/>
      <c r="C126" s="37"/>
      <c r="D126" s="37"/>
      <c r="E126" s="38"/>
      <c r="F126" s="38"/>
      <c r="G126" s="25"/>
      <c r="H126" s="36"/>
      <c r="I126" s="37"/>
      <c r="J126" s="37"/>
      <c r="K126" s="37"/>
      <c r="L126" s="38"/>
      <c r="M126" s="38"/>
      <c r="N126" s="26"/>
      <c r="O126" s="36"/>
      <c r="P126" s="37"/>
      <c r="Q126" s="37"/>
      <c r="R126" s="37"/>
      <c r="S126" s="38"/>
      <c r="T126" s="38"/>
      <c r="U126" s="26"/>
      <c r="V126" s="36"/>
      <c r="W126" s="37"/>
      <c r="X126" s="37"/>
      <c r="Y126" s="37"/>
      <c r="Z126" s="38"/>
      <c r="AA126" s="38"/>
    </row>
    <row r="127" spans="1:27" x14ac:dyDescent="0.25">
      <c r="A127" s="256" t="s">
        <v>51</v>
      </c>
      <c r="B127" s="258" t="s">
        <v>32</v>
      </c>
      <c r="C127" s="258" t="s">
        <v>33</v>
      </c>
      <c r="D127" s="254" t="s">
        <v>34</v>
      </c>
      <c r="E127" s="258" t="s">
        <v>35</v>
      </c>
      <c r="F127" s="254" t="s">
        <v>36</v>
      </c>
      <c r="G127" s="25"/>
      <c r="H127" s="256" t="s">
        <v>51</v>
      </c>
      <c r="I127" s="258" t="s">
        <v>32</v>
      </c>
      <c r="J127" s="258" t="s">
        <v>33</v>
      </c>
      <c r="K127" s="254" t="s">
        <v>34</v>
      </c>
      <c r="L127" s="258" t="s">
        <v>35</v>
      </c>
      <c r="M127" s="254" t="s">
        <v>36</v>
      </c>
      <c r="N127" s="26"/>
      <c r="O127" s="256" t="s">
        <v>51</v>
      </c>
      <c r="P127" s="258" t="s">
        <v>32</v>
      </c>
      <c r="Q127" s="258" t="s">
        <v>33</v>
      </c>
      <c r="R127" s="254" t="s">
        <v>34</v>
      </c>
      <c r="S127" s="258" t="s">
        <v>35</v>
      </c>
      <c r="T127" s="254" t="s">
        <v>36</v>
      </c>
      <c r="U127" s="26"/>
      <c r="V127" s="256" t="s">
        <v>51</v>
      </c>
      <c r="W127" s="258" t="s">
        <v>32</v>
      </c>
      <c r="X127" s="258" t="s">
        <v>33</v>
      </c>
      <c r="Y127" s="254" t="s">
        <v>34</v>
      </c>
      <c r="Z127" s="258" t="s">
        <v>35</v>
      </c>
      <c r="AA127" s="254" t="s">
        <v>36</v>
      </c>
    </row>
    <row r="128" spans="1:27" ht="15.75" thickBot="1" x14ac:dyDescent="0.3">
      <c r="A128" s="257"/>
      <c r="B128" s="259"/>
      <c r="C128" s="259"/>
      <c r="D128" s="255"/>
      <c r="E128" s="259"/>
      <c r="F128" s="255"/>
      <c r="G128" s="25"/>
      <c r="H128" s="257"/>
      <c r="I128" s="259"/>
      <c r="J128" s="259"/>
      <c r="K128" s="255"/>
      <c r="L128" s="259"/>
      <c r="M128" s="255"/>
      <c r="N128" s="26"/>
      <c r="O128" s="257"/>
      <c r="P128" s="259"/>
      <c r="Q128" s="259"/>
      <c r="R128" s="255"/>
      <c r="S128" s="259"/>
      <c r="T128" s="255"/>
      <c r="U128" s="26"/>
      <c r="V128" s="257"/>
      <c r="W128" s="259"/>
      <c r="X128" s="259"/>
      <c r="Y128" s="255"/>
      <c r="Z128" s="259"/>
      <c r="AA128" s="255"/>
    </row>
    <row r="129" spans="1:27" x14ac:dyDescent="0.25">
      <c r="A129" s="59" t="s">
        <v>52</v>
      </c>
      <c r="B129" s="208">
        <f>SUM(C129,E129)</f>
        <v>1</v>
      </c>
      <c r="C129" s="39">
        <v>1</v>
      </c>
      <c r="D129" s="40">
        <f>+C129/B129</f>
        <v>1</v>
      </c>
      <c r="E129" s="41">
        <v>0</v>
      </c>
      <c r="F129" s="42">
        <v>0</v>
      </c>
      <c r="G129" s="25"/>
      <c r="H129" s="59" t="s">
        <v>52</v>
      </c>
      <c r="I129" s="39">
        <f>SUM(J129,L129)</f>
        <v>197</v>
      </c>
      <c r="J129" s="39">
        <v>189</v>
      </c>
      <c r="K129" s="44">
        <f>+J129/I129</f>
        <v>0.95939086294416243</v>
      </c>
      <c r="L129" s="45">
        <v>8</v>
      </c>
      <c r="M129" s="42">
        <f>+L129/I129</f>
        <v>4.060913705583756E-2</v>
      </c>
      <c r="N129" s="26"/>
      <c r="O129" s="59" t="s">
        <v>52</v>
      </c>
      <c r="P129" s="39">
        <f>SUM(Q129,S129)</f>
        <v>13</v>
      </c>
      <c r="Q129" s="39">
        <v>13</v>
      </c>
      <c r="R129" s="44">
        <f>+Q129/P129</f>
        <v>1</v>
      </c>
      <c r="S129" s="45">
        <v>0</v>
      </c>
      <c r="T129" s="42">
        <f>+S129/P129</f>
        <v>0</v>
      </c>
      <c r="U129" s="26"/>
      <c r="V129" s="59" t="s">
        <v>52</v>
      </c>
      <c r="W129" s="39">
        <f>SUM(X129,Z129)</f>
        <v>7</v>
      </c>
      <c r="X129" s="46">
        <v>7</v>
      </c>
      <c r="Y129" s="44">
        <f>+X129/W129</f>
        <v>1</v>
      </c>
      <c r="Z129" s="45">
        <v>0</v>
      </c>
      <c r="AA129" s="42">
        <f>+Z129/W129</f>
        <v>0</v>
      </c>
    </row>
    <row r="130" spans="1:27" x14ac:dyDescent="0.25">
      <c r="A130" s="60" t="s">
        <v>53</v>
      </c>
      <c r="B130" s="208">
        <v>0</v>
      </c>
      <c r="C130" s="39">
        <v>0</v>
      </c>
      <c r="D130" s="40">
        <v>0</v>
      </c>
      <c r="E130" s="41">
        <v>0</v>
      </c>
      <c r="F130" s="42">
        <v>0</v>
      </c>
      <c r="G130" s="25"/>
      <c r="H130" s="60" t="s">
        <v>53</v>
      </c>
      <c r="I130" s="39">
        <f t="shared" ref="I130:I138" si="92">SUM(J130,L130)</f>
        <v>215</v>
      </c>
      <c r="J130" s="43">
        <v>206</v>
      </c>
      <c r="K130" s="40">
        <f>+J130/I130</f>
        <v>0.95813953488372094</v>
      </c>
      <c r="L130" s="47">
        <v>9</v>
      </c>
      <c r="M130" s="42">
        <f t="shared" ref="M130:M139" si="93">+L130/I130</f>
        <v>4.1860465116279069E-2</v>
      </c>
      <c r="N130" s="26"/>
      <c r="O130" s="60" t="s">
        <v>53</v>
      </c>
      <c r="P130" s="39">
        <f t="shared" ref="P130:P137" si="94">SUM(Q130,S130)</f>
        <v>25</v>
      </c>
      <c r="Q130" s="39">
        <v>25</v>
      </c>
      <c r="R130" s="44">
        <f t="shared" ref="R130:R139" si="95">+Q130/P130</f>
        <v>1</v>
      </c>
      <c r="S130" s="45">
        <v>0</v>
      </c>
      <c r="T130" s="42">
        <f t="shared" ref="T130:T139" si="96">+S130/P130</f>
        <v>0</v>
      </c>
      <c r="U130" s="26"/>
      <c r="V130" s="60" t="s">
        <v>53</v>
      </c>
      <c r="W130" s="39">
        <f t="shared" ref="W130:W138" si="97">SUM(X130,Z130)</f>
        <v>21</v>
      </c>
      <c r="X130" s="46">
        <v>21</v>
      </c>
      <c r="Y130" s="44">
        <f t="shared" ref="Y130:Y139" si="98">+X130/W130</f>
        <v>1</v>
      </c>
      <c r="Z130" s="45">
        <v>0</v>
      </c>
      <c r="AA130" s="42">
        <f t="shared" ref="AA130:AA139" si="99">+Z130/W130</f>
        <v>0</v>
      </c>
    </row>
    <row r="131" spans="1:27" x14ac:dyDescent="0.25">
      <c r="A131" s="60" t="s">
        <v>54</v>
      </c>
      <c r="B131" s="208">
        <v>0</v>
      </c>
      <c r="C131" s="39">
        <v>0</v>
      </c>
      <c r="D131" s="40">
        <v>0</v>
      </c>
      <c r="E131" s="41">
        <v>0</v>
      </c>
      <c r="F131" s="42">
        <v>0</v>
      </c>
      <c r="G131" s="25"/>
      <c r="H131" s="60" t="s">
        <v>54</v>
      </c>
      <c r="I131" s="39">
        <f t="shared" si="92"/>
        <v>2</v>
      </c>
      <c r="J131" s="43">
        <v>2</v>
      </c>
      <c r="K131" s="40"/>
      <c r="L131" s="47"/>
      <c r="M131" s="42"/>
      <c r="N131" s="26"/>
      <c r="O131" s="60" t="s">
        <v>54</v>
      </c>
      <c r="P131" s="39">
        <v>0</v>
      </c>
      <c r="Q131" s="39">
        <v>0</v>
      </c>
      <c r="R131" s="44">
        <v>0</v>
      </c>
      <c r="S131" s="45">
        <v>0</v>
      </c>
      <c r="T131" s="42">
        <v>0</v>
      </c>
      <c r="U131" s="26"/>
      <c r="V131" s="60" t="s">
        <v>54</v>
      </c>
      <c r="W131" s="39">
        <v>3</v>
      </c>
      <c r="X131" s="46">
        <v>3</v>
      </c>
      <c r="Y131" s="44">
        <f t="shared" si="98"/>
        <v>1</v>
      </c>
      <c r="Z131" s="45">
        <v>0</v>
      </c>
      <c r="AA131" s="42">
        <f t="shared" si="99"/>
        <v>0</v>
      </c>
    </row>
    <row r="132" spans="1:27" x14ac:dyDescent="0.25">
      <c r="A132" s="60" t="s">
        <v>55</v>
      </c>
      <c r="B132" s="208">
        <f t="shared" ref="B132" si="100">SUM(C132,E132)</f>
        <v>50</v>
      </c>
      <c r="C132" s="39">
        <v>50</v>
      </c>
      <c r="D132" s="40">
        <f t="shared" ref="D132:D139" si="101">+C132/B132</f>
        <v>1</v>
      </c>
      <c r="E132" s="41">
        <v>0</v>
      </c>
      <c r="F132" s="42">
        <v>0</v>
      </c>
      <c r="G132" s="25"/>
      <c r="H132" s="60" t="s">
        <v>55</v>
      </c>
      <c r="I132" s="39">
        <f t="shared" si="92"/>
        <v>1357</v>
      </c>
      <c r="J132" s="43">
        <v>1321</v>
      </c>
      <c r="K132" s="40">
        <f t="shared" ref="K132:K139" si="102">+J132/I132</f>
        <v>0.97347089167280765</v>
      </c>
      <c r="L132" s="47">
        <v>36</v>
      </c>
      <c r="M132" s="42">
        <f t="shared" si="93"/>
        <v>2.6529108327192335E-2</v>
      </c>
      <c r="N132" s="26"/>
      <c r="O132" s="60" t="s">
        <v>55</v>
      </c>
      <c r="P132" s="39">
        <f t="shared" si="94"/>
        <v>152</v>
      </c>
      <c r="Q132" s="39">
        <v>151</v>
      </c>
      <c r="R132" s="44">
        <f t="shared" si="95"/>
        <v>0.99342105263157898</v>
      </c>
      <c r="S132" s="45">
        <v>1</v>
      </c>
      <c r="T132" s="42">
        <f t="shared" si="96"/>
        <v>6.5789473684210523E-3</v>
      </c>
      <c r="U132" s="26"/>
      <c r="V132" s="60" t="s">
        <v>55</v>
      </c>
      <c r="W132" s="39">
        <f t="shared" si="97"/>
        <v>131</v>
      </c>
      <c r="X132" s="46">
        <v>131</v>
      </c>
      <c r="Y132" s="44">
        <f t="shared" si="98"/>
        <v>1</v>
      </c>
      <c r="Z132" s="45">
        <v>0</v>
      </c>
      <c r="AA132" s="42">
        <f t="shared" si="99"/>
        <v>0</v>
      </c>
    </row>
    <row r="133" spans="1:27" x14ac:dyDescent="0.25">
      <c r="A133" s="60" t="s">
        <v>56</v>
      </c>
      <c r="B133" s="208">
        <v>0</v>
      </c>
      <c r="C133" s="39">
        <v>0</v>
      </c>
      <c r="D133" s="40">
        <v>0</v>
      </c>
      <c r="E133" s="41">
        <v>0</v>
      </c>
      <c r="F133" s="42">
        <v>0</v>
      </c>
      <c r="G133" s="25"/>
      <c r="H133" s="60" t="s">
        <v>56</v>
      </c>
      <c r="I133" s="39">
        <f t="shared" si="92"/>
        <v>45</v>
      </c>
      <c r="J133" s="43">
        <v>43</v>
      </c>
      <c r="K133" s="40">
        <f t="shared" si="102"/>
        <v>0.9555555555555556</v>
      </c>
      <c r="L133" s="47">
        <v>2</v>
      </c>
      <c r="M133" s="42">
        <f t="shared" si="93"/>
        <v>4.4444444444444446E-2</v>
      </c>
      <c r="N133" s="26"/>
      <c r="O133" s="60" t="s">
        <v>56</v>
      </c>
      <c r="P133" s="39">
        <f t="shared" si="94"/>
        <v>4</v>
      </c>
      <c r="Q133" s="39">
        <v>4</v>
      </c>
      <c r="R133" s="44">
        <f t="shared" si="95"/>
        <v>1</v>
      </c>
      <c r="S133" s="45">
        <v>0</v>
      </c>
      <c r="T133" s="42">
        <f t="shared" si="96"/>
        <v>0</v>
      </c>
      <c r="U133" s="26"/>
      <c r="V133" s="60" t="s">
        <v>56</v>
      </c>
      <c r="W133" s="39">
        <v>0</v>
      </c>
      <c r="X133" s="46">
        <v>0</v>
      </c>
      <c r="Y133" s="44">
        <v>0</v>
      </c>
      <c r="Z133" s="45">
        <v>0</v>
      </c>
      <c r="AA133" s="42">
        <v>0</v>
      </c>
    </row>
    <row r="134" spans="1:27" x14ac:dyDescent="0.25">
      <c r="A134" s="60" t="s">
        <v>57</v>
      </c>
      <c r="B134" s="208">
        <v>0</v>
      </c>
      <c r="C134" s="39">
        <v>0</v>
      </c>
      <c r="D134" s="40">
        <v>0</v>
      </c>
      <c r="E134" s="41">
        <v>0</v>
      </c>
      <c r="F134" s="42">
        <v>0</v>
      </c>
      <c r="G134" s="25"/>
      <c r="H134" s="60" t="s">
        <v>57</v>
      </c>
      <c r="I134" s="39">
        <f t="shared" si="92"/>
        <v>170</v>
      </c>
      <c r="J134" s="43">
        <v>169</v>
      </c>
      <c r="K134" s="40">
        <f t="shared" si="102"/>
        <v>0.99411764705882355</v>
      </c>
      <c r="L134" s="47">
        <v>1</v>
      </c>
      <c r="M134" s="42">
        <f t="shared" si="93"/>
        <v>5.8823529411764705E-3</v>
      </c>
      <c r="N134" s="26"/>
      <c r="O134" s="60" t="s">
        <v>57</v>
      </c>
      <c r="P134" s="39">
        <f t="shared" si="94"/>
        <v>4</v>
      </c>
      <c r="Q134" s="39">
        <v>4</v>
      </c>
      <c r="R134" s="44">
        <f t="shared" si="95"/>
        <v>1</v>
      </c>
      <c r="S134" s="45">
        <v>0</v>
      </c>
      <c r="T134" s="42">
        <f t="shared" si="96"/>
        <v>0</v>
      </c>
      <c r="U134" s="26"/>
      <c r="V134" s="60" t="s">
        <v>57</v>
      </c>
      <c r="W134" s="39">
        <f t="shared" si="97"/>
        <v>1</v>
      </c>
      <c r="X134" s="46">
        <v>1</v>
      </c>
      <c r="Y134" s="44">
        <f t="shared" si="98"/>
        <v>1</v>
      </c>
      <c r="Z134" s="45">
        <v>0</v>
      </c>
      <c r="AA134" s="42">
        <f t="shared" si="99"/>
        <v>0</v>
      </c>
    </row>
    <row r="135" spans="1:27" x14ac:dyDescent="0.25">
      <c r="A135" s="60" t="s">
        <v>58</v>
      </c>
      <c r="B135" s="208">
        <f t="shared" ref="B135" si="103">SUM(C135,E135)</f>
        <v>2</v>
      </c>
      <c r="C135" s="39">
        <v>2</v>
      </c>
      <c r="D135" s="40">
        <f t="shared" si="101"/>
        <v>1</v>
      </c>
      <c r="E135" s="41">
        <v>0</v>
      </c>
      <c r="F135" s="42">
        <v>0</v>
      </c>
      <c r="G135" s="25"/>
      <c r="H135" s="60" t="s">
        <v>58</v>
      </c>
      <c r="I135" s="39">
        <f t="shared" si="92"/>
        <v>414</v>
      </c>
      <c r="J135" s="43">
        <v>397</v>
      </c>
      <c r="K135" s="40">
        <f t="shared" si="102"/>
        <v>0.95893719806763289</v>
      </c>
      <c r="L135" s="47">
        <v>17</v>
      </c>
      <c r="M135" s="42">
        <f t="shared" si="93"/>
        <v>4.1062801932367152E-2</v>
      </c>
      <c r="N135" s="26"/>
      <c r="O135" s="60" t="s">
        <v>58</v>
      </c>
      <c r="P135" s="39">
        <f t="shared" si="94"/>
        <v>39</v>
      </c>
      <c r="Q135" s="39">
        <v>39</v>
      </c>
      <c r="R135" s="44">
        <f t="shared" si="95"/>
        <v>1</v>
      </c>
      <c r="S135" s="45">
        <v>0</v>
      </c>
      <c r="T135" s="42">
        <f t="shared" si="96"/>
        <v>0</v>
      </c>
      <c r="U135" s="26"/>
      <c r="V135" s="60" t="s">
        <v>58</v>
      </c>
      <c r="W135" s="39">
        <f t="shared" si="97"/>
        <v>12</v>
      </c>
      <c r="X135" s="46">
        <v>12</v>
      </c>
      <c r="Y135" s="44">
        <f t="shared" si="98"/>
        <v>1</v>
      </c>
      <c r="Z135" s="45">
        <v>0</v>
      </c>
      <c r="AA135" s="42">
        <f t="shared" si="99"/>
        <v>0</v>
      </c>
    </row>
    <row r="136" spans="1:27" x14ac:dyDescent="0.25">
      <c r="A136" s="60" t="s">
        <v>59</v>
      </c>
      <c r="B136" s="208">
        <v>0</v>
      </c>
      <c r="C136" s="39">
        <v>0</v>
      </c>
      <c r="D136" s="40">
        <v>0</v>
      </c>
      <c r="E136" s="41">
        <v>0</v>
      </c>
      <c r="F136" s="42">
        <v>0</v>
      </c>
      <c r="G136" s="25"/>
      <c r="H136" s="60" t="s">
        <v>59</v>
      </c>
      <c r="I136" s="39">
        <f t="shared" si="92"/>
        <v>231</v>
      </c>
      <c r="J136" s="43">
        <v>221</v>
      </c>
      <c r="K136" s="40">
        <f t="shared" si="102"/>
        <v>0.95670995670995673</v>
      </c>
      <c r="L136" s="47">
        <v>10</v>
      </c>
      <c r="M136" s="42">
        <f t="shared" si="93"/>
        <v>4.3290043290043288E-2</v>
      </c>
      <c r="N136" s="26"/>
      <c r="O136" s="60" t="s">
        <v>59</v>
      </c>
      <c r="P136" s="39">
        <f t="shared" si="94"/>
        <v>10</v>
      </c>
      <c r="Q136" s="39">
        <v>10</v>
      </c>
      <c r="R136" s="44">
        <f t="shared" si="95"/>
        <v>1</v>
      </c>
      <c r="S136" s="45">
        <v>0</v>
      </c>
      <c r="T136" s="42">
        <f t="shared" si="96"/>
        <v>0</v>
      </c>
      <c r="U136" s="26"/>
      <c r="V136" s="60" t="s">
        <v>59</v>
      </c>
      <c r="W136" s="39">
        <v>0</v>
      </c>
      <c r="X136" s="46">
        <v>0</v>
      </c>
      <c r="Y136" s="44">
        <v>0</v>
      </c>
      <c r="Z136" s="45">
        <v>0</v>
      </c>
      <c r="AA136" s="42">
        <v>0</v>
      </c>
    </row>
    <row r="137" spans="1:27" x14ac:dyDescent="0.25">
      <c r="A137" s="60" t="s">
        <v>60</v>
      </c>
      <c r="B137" s="208">
        <v>0</v>
      </c>
      <c r="C137" s="39">
        <v>0</v>
      </c>
      <c r="D137" s="40">
        <v>0</v>
      </c>
      <c r="E137" s="41">
        <v>0</v>
      </c>
      <c r="F137" s="42">
        <v>0</v>
      </c>
      <c r="G137" s="25"/>
      <c r="H137" s="60" t="s">
        <v>60</v>
      </c>
      <c r="I137" s="39">
        <f t="shared" si="92"/>
        <v>55</v>
      </c>
      <c r="J137" s="43">
        <v>53</v>
      </c>
      <c r="K137" s="40">
        <f t="shared" si="102"/>
        <v>0.96363636363636362</v>
      </c>
      <c r="L137" s="47">
        <v>2</v>
      </c>
      <c r="M137" s="42">
        <f t="shared" si="93"/>
        <v>3.6363636363636362E-2</v>
      </c>
      <c r="N137" s="26"/>
      <c r="O137" s="60" t="s">
        <v>60</v>
      </c>
      <c r="P137" s="39">
        <f t="shared" si="94"/>
        <v>8</v>
      </c>
      <c r="Q137" s="39">
        <v>8</v>
      </c>
      <c r="R137" s="44">
        <f t="shared" si="95"/>
        <v>1</v>
      </c>
      <c r="S137" s="45">
        <v>0</v>
      </c>
      <c r="T137" s="42">
        <f t="shared" si="96"/>
        <v>0</v>
      </c>
      <c r="U137" s="26"/>
      <c r="V137" s="60" t="s">
        <v>60</v>
      </c>
      <c r="W137" s="39">
        <f t="shared" si="97"/>
        <v>2</v>
      </c>
      <c r="X137" s="46">
        <v>2</v>
      </c>
      <c r="Y137" s="44">
        <f t="shared" si="98"/>
        <v>1</v>
      </c>
      <c r="Z137" s="45">
        <v>0</v>
      </c>
      <c r="AA137" s="42">
        <f t="shared" si="99"/>
        <v>0</v>
      </c>
    </row>
    <row r="138" spans="1:27" ht="15.75" thickBot="1" x14ac:dyDescent="0.3">
      <c r="A138" s="61" t="s">
        <v>61</v>
      </c>
      <c r="B138" s="208">
        <v>0</v>
      </c>
      <c r="C138" s="169">
        <v>0</v>
      </c>
      <c r="D138" s="199">
        <v>0</v>
      </c>
      <c r="E138" s="200">
        <v>0</v>
      </c>
      <c r="F138" s="174">
        <v>0</v>
      </c>
      <c r="G138" s="25"/>
      <c r="H138" s="109" t="s">
        <v>61</v>
      </c>
      <c r="I138" s="39">
        <f t="shared" si="92"/>
        <v>20</v>
      </c>
      <c r="J138" s="168">
        <v>20</v>
      </c>
      <c r="K138" s="174">
        <f t="shared" si="102"/>
        <v>1</v>
      </c>
      <c r="L138" s="181"/>
      <c r="M138" s="174">
        <f t="shared" si="93"/>
        <v>0</v>
      </c>
      <c r="N138" s="26"/>
      <c r="O138" s="61" t="s">
        <v>61</v>
      </c>
      <c r="P138" s="39">
        <v>0</v>
      </c>
      <c r="Q138" s="169">
        <v>0</v>
      </c>
      <c r="R138" s="192">
        <v>0</v>
      </c>
      <c r="S138" s="173">
        <v>0</v>
      </c>
      <c r="T138" s="174">
        <v>0</v>
      </c>
      <c r="U138" s="26"/>
      <c r="V138" s="61" t="s">
        <v>61</v>
      </c>
      <c r="W138" s="39">
        <f t="shared" si="97"/>
        <v>1</v>
      </c>
      <c r="X138" s="207">
        <v>1</v>
      </c>
      <c r="Y138" s="192">
        <f t="shared" si="98"/>
        <v>1</v>
      </c>
      <c r="Z138" s="173">
        <v>0</v>
      </c>
      <c r="AA138" s="174">
        <f t="shared" si="99"/>
        <v>0</v>
      </c>
    </row>
    <row r="139" spans="1:27" ht="15.75" thickBot="1" x14ac:dyDescent="0.3">
      <c r="A139" s="62" t="s">
        <v>15</v>
      </c>
      <c r="B139" s="149">
        <f>SUM(B129:B138)</f>
        <v>53</v>
      </c>
      <c r="C139" s="149">
        <f>SUM(C129:C138)</f>
        <v>53</v>
      </c>
      <c r="D139" s="175">
        <f t="shared" si="101"/>
        <v>1</v>
      </c>
      <c r="E139" s="201">
        <v>0</v>
      </c>
      <c r="F139" s="175">
        <v>0</v>
      </c>
      <c r="G139" s="25"/>
      <c r="H139" s="62" t="s">
        <v>15</v>
      </c>
      <c r="I139" s="149">
        <f>SUM(I129:I138)</f>
        <v>2706</v>
      </c>
      <c r="J139" s="149">
        <f>SUM(J129:J138)</f>
        <v>2621</v>
      </c>
      <c r="K139" s="175">
        <f t="shared" si="102"/>
        <v>0.96858832224685887</v>
      </c>
      <c r="L139" s="155">
        <f>SUM(L129:L138)</f>
        <v>85</v>
      </c>
      <c r="M139" s="175">
        <f t="shared" si="93"/>
        <v>3.1411677753141166E-2</v>
      </c>
      <c r="N139" s="26"/>
      <c r="O139" s="62" t="s">
        <v>15</v>
      </c>
      <c r="P139" s="149">
        <f>SUM(P129:P138)</f>
        <v>255</v>
      </c>
      <c r="Q139" s="149">
        <f>SUM(Q129:Q138)</f>
        <v>254</v>
      </c>
      <c r="R139" s="214">
        <f t="shared" si="95"/>
        <v>0.99607843137254903</v>
      </c>
      <c r="S139" s="155">
        <f>SUM(S129:S138)</f>
        <v>1</v>
      </c>
      <c r="T139" s="193">
        <f t="shared" si="96"/>
        <v>3.9215686274509803E-3</v>
      </c>
      <c r="U139" s="26"/>
      <c r="V139" s="62" t="s">
        <v>15</v>
      </c>
      <c r="W139" s="149">
        <f>SUM(W129:W138)</f>
        <v>178</v>
      </c>
      <c r="X139" s="149">
        <f>+W139</f>
        <v>178</v>
      </c>
      <c r="Y139" s="175">
        <f t="shared" si="98"/>
        <v>1</v>
      </c>
      <c r="Z139" s="175"/>
      <c r="AA139" s="175">
        <f t="shared" si="99"/>
        <v>0</v>
      </c>
    </row>
    <row r="140" spans="1:27" s="113" customFormat="1" ht="15.75" thickBot="1" x14ac:dyDescent="0.3">
      <c r="A140" s="111"/>
      <c r="B140" s="111"/>
      <c r="C140" s="111"/>
      <c r="D140" s="111"/>
      <c r="E140" s="111"/>
      <c r="F140" s="111"/>
      <c r="G140" s="112"/>
      <c r="H140" s="111"/>
      <c r="I140" s="111"/>
      <c r="J140" s="111"/>
      <c r="K140" s="111"/>
      <c r="L140" s="111"/>
      <c r="M140" s="111"/>
      <c r="N140" s="112"/>
      <c r="O140" s="111"/>
      <c r="P140" s="111"/>
      <c r="Q140" s="111"/>
      <c r="R140" s="111"/>
      <c r="S140" s="111"/>
      <c r="T140" s="111"/>
      <c r="U140" s="112"/>
      <c r="V140" s="111"/>
      <c r="W140" s="111"/>
      <c r="X140" s="111"/>
      <c r="Y140" s="111"/>
      <c r="Z140" s="111"/>
      <c r="AA140" s="111"/>
    </row>
    <row r="141" spans="1:27" x14ac:dyDescent="0.25">
      <c r="A141" s="252" t="s">
        <v>62</v>
      </c>
      <c r="B141" s="252" t="s">
        <v>32</v>
      </c>
      <c r="C141" s="252" t="s">
        <v>33</v>
      </c>
      <c r="D141" s="250" t="s">
        <v>34</v>
      </c>
      <c r="E141" s="252" t="s">
        <v>35</v>
      </c>
      <c r="F141" s="250" t="s">
        <v>36</v>
      </c>
      <c r="G141" s="25"/>
      <c r="H141" s="252" t="s">
        <v>62</v>
      </c>
      <c r="I141" s="252" t="s">
        <v>32</v>
      </c>
      <c r="J141" s="252" t="s">
        <v>33</v>
      </c>
      <c r="K141" s="250" t="s">
        <v>34</v>
      </c>
      <c r="L141" s="252" t="s">
        <v>35</v>
      </c>
      <c r="M141" s="250" t="s">
        <v>36</v>
      </c>
      <c r="N141" s="26"/>
      <c r="O141" s="252" t="s">
        <v>62</v>
      </c>
      <c r="P141" s="252" t="s">
        <v>32</v>
      </c>
      <c r="Q141" s="252" t="s">
        <v>33</v>
      </c>
      <c r="R141" s="250" t="s">
        <v>34</v>
      </c>
      <c r="S141" s="252" t="s">
        <v>35</v>
      </c>
      <c r="T141" s="250" t="s">
        <v>36</v>
      </c>
      <c r="U141" s="26"/>
      <c r="V141" s="252" t="s">
        <v>62</v>
      </c>
      <c r="W141" s="252" t="s">
        <v>32</v>
      </c>
      <c r="X141" s="252" t="s">
        <v>33</v>
      </c>
      <c r="Y141" s="250" t="s">
        <v>34</v>
      </c>
      <c r="Z141" s="252" t="s">
        <v>35</v>
      </c>
      <c r="AA141" s="250" t="s">
        <v>36</v>
      </c>
    </row>
    <row r="142" spans="1:27" ht="15.75" thickBot="1" x14ac:dyDescent="0.3">
      <c r="A142" s="253"/>
      <c r="B142" s="253"/>
      <c r="C142" s="253"/>
      <c r="D142" s="251"/>
      <c r="E142" s="253"/>
      <c r="F142" s="251"/>
      <c r="G142" s="25"/>
      <c r="H142" s="253"/>
      <c r="I142" s="253"/>
      <c r="J142" s="253"/>
      <c r="K142" s="251"/>
      <c r="L142" s="253"/>
      <c r="M142" s="251"/>
      <c r="N142" s="26"/>
      <c r="O142" s="253"/>
      <c r="P142" s="253"/>
      <c r="Q142" s="253"/>
      <c r="R142" s="251"/>
      <c r="S142" s="253"/>
      <c r="T142" s="251"/>
      <c r="U142" s="26"/>
      <c r="V142" s="253"/>
      <c r="W142" s="253"/>
      <c r="X142" s="253"/>
      <c r="Y142" s="251"/>
      <c r="Z142" s="253"/>
      <c r="AA142" s="251"/>
    </row>
    <row r="143" spans="1:27" x14ac:dyDescent="0.25">
      <c r="A143" s="92" t="s">
        <v>63</v>
      </c>
      <c r="B143" s="139">
        <f>SUM(C143,E143)</f>
        <v>740</v>
      </c>
      <c r="C143" s="93">
        <v>740</v>
      </c>
      <c r="D143" s="50">
        <f>+C143/B143</f>
        <v>1</v>
      </c>
      <c r="E143" s="94">
        <v>0</v>
      </c>
      <c r="F143" s="99">
        <v>0</v>
      </c>
      <c r="G143" s="25"/>
      <c r="H143" s="92" t="s">
        <v>63</v>
      </c>
      <c r="I143" s="93">
        <f>SUM(J143,L143)</f>
        <v>18304</v>
      </c>
      <c r="J143" s="93">
        <v>17752</v>
      </c>
      <c r="K143" s="50">
        <f>+J143/I143</f>
        <v>0.96984265734265729</v>
      </c>
      <c r="L143" s="97">
        <v>552</v>
      </c>
      <c r="M143" s="99">
        <f>+L143/I143</f>
        <v>3.0157342657342656E-2</v>
      </c>
      <c r="N143" s="26"/>
      <c r="O143" s="92" t="s">
        <v>63</v>
      </c>
      <c r="P143" s="93">
        <f>SUM(Q143,S143)</f>
        <v>2267</v>
      </c>
      <c r="Q143" s="93">
        <v>2255</v>
      </c>
      <c r="R143" s="50">
        <f>+Q143/P143</f>
        <v>0.99470666078517866</v>
      </c>
      <c r="S143" s="97">
        <v>12</v>
      </c>
      <c r="T143" s="99">
        <f>+S143/P143</f>
        <v>5.2933392148213501E-3</v>
      </c>
      <c r="U143" s="26"/>
      <c r="V143" s="92" t="s">
        <v>63</v>
      </c>
      <c r="W143" s="93">
        <f>SUM(X143,Z143)</f>
        <v>2062</v>
      </c>
      <c r="X143" s="107">
        <v>2062</v>
      </c>
      <c r="Y143" s="50">
        <f>+X143/W143</f>
        <v>1</v>
      </c>
      <c r="Z143" s="97">
        <v>0</v>
      </c>
      <c r="AA143" s="99">
        <f>+Z143/W143</f>
        <v>0</v>
      </c>
    </row>
    <row r="144" spans="1:27" x14ac:dyDescent="0.25">
      <c r="A144" s="63" t="s">
        <v>64</v>
      </c>
      <c r="B144" s="139"/>
      <c r="C144" s="49"/>
      <c r="D144" s="50"/>
      <c r="E144" s="51"/>
      <c r="F144" s="52"/>
      <c r="G144" s="25"/>
      <c r="H144" s="63" t="s">
        <v>64</v>
      </c>
      <c r="I144" s="93"/>
      <c r="J144" s="49"/>
      <c r="K144" s="50"/>
      <c r="L144" s="53"/>
      <c r="M144" s="52"/>
      <c r="N144" s="26"/>
      <c r="O144" s="63" t="s">
        <v>64</v>
      </c>
      <c r="P144" s="93"/>
      <c r="Q144" s="49"/>
      <c r="R144" s="50"/>
      <c r="S144" s="53">
        <v>0</v>
      </c>
      <c r="T144" s="52"/>
      <c r="U144" s="26"/>
      <c r="V144" s="63" t="s">
        <v>64</v>
      </c>
      <c r="W144" s="93"/>
      <c r="X144" s="54"/>
      <c r="Y144" s="50"/>
      <c r="Z144" s="53">
        <v>0</v>
      </c>
      <c r="AA144" s="52"/>
    </row>
    <row r="145" spans="1:27" x14ac:dyDescent="0.25">
      <c r="A145" s="63" t="s">
        <v>65</v>
      </c>
      <c r="B145" s="139">
        <v>0</v>
      </c>
      <c r="C145" s="49">
        <v>0</v>
      </c>
      <c r="D145" s="50">
        <v>0</v>
      </c>
      <c r="E145" s="51">
        <v>0</v>
      </c>
      <c r="F145" s="52">
        <v>0</v>
      </c>
      <c r="G145" s="25"/>
      <c r="H145" s="63" t="s">
        <v>65</v>
      </c>
      <c r="I145" s="93">
        <f t="shared" ref="I145:I150" si="104">SUM(J145,L145)</f>
        <v>74</v>
      </c>
      <c r="J145" s="49">
        <v>70</v>
      </c>
      <c r="K145" s="50">
        <f t="shared" ref="K145:K151" si="105">+J145/I145</f>
        <v>0.94594594594594594</v>
      </c>
      <c r="L145" s="53">
        <v>4</v>
      </c>
      <c r="M145" s="52">
        <f t="shared" ref="M145:M151" si="106">+L145/I145</f>
        <v>5.4054054054054057E-2</v>
      </c>
      <c r="N145" s="26"/>
      <c r="O145" s="63" t="s">
        <v>65</v>
      </c>
      <c r="P145" s="93">
        <f t="shared" ref="P145:P150" si="107">SUM(Q145,S145)</f>
        <v>5</v>
      </c>
      <c r="Q145" s="49">
        <v>5</v>
      </c>
      <c r="R145" s="50">
        <f t="shared" ref="R145:R151" si="108">+Q145/P145</f>
        <v>1</v>
      </c>
      <c r="S145" s="53">
        <v>0</v>
      </c>
      <c r="T145" s="52">
        <f t="shared" ref="T145:T151" si="109">+S145/P145</f>
        <v>0</v>
      </c>
      <c r="U145" s="26"/>
      <c r="V145" s="63" t="s">
        <v>65</v>
      </c>
      <c r="W145" s="93">
        <f t="shared" ref="W145:W150" si="110">SUM(X145,Z145)</f>
        <v>6</v>
      </c>
      <c r="X145" s="54">
        <v>6</v>
      </c>
      <c r="Y145" s="50">
        <f t="shared" ref="Y145:Y151" si="111">+X145/W145</f>
        <v>1</v>
      </c>
      <c r="Z145" s="53">
        <v>0</v>
      </c>
      <c r="AA145" s="52">
        <f t="shared" ref="AA145:AA151" si="112">+Z145/W145</f>
        <v>0</v>
      </c>
    </row>
    <row r="146" spans="1:27" x14ac:dyDescent="0.25">
      <c r="A146" s="63" t="s">
        <v>66</v>
      </c>
      <c r="B146" s="139">
        <f>SUM(C146,E146)</f>
        <v>1</v>
      </c>
      <c r="C146" s="49">
        <v>1</v>
      </c>
      <c r="D146" s="50">
        <f>+C146/B146</f>
        <v>1</v>
      </c>
      <c r="E146" s="51">
        <v>0</v>
      </c>
      <c r="F146" s="52">
        <v>0</v>
      </c>
      <c r="G146" s="25"/>
      <c r="H146" s="63" t="s">
        <v>66</v>
      </c>
      <c r="I146" s="93">
        <f t="shared" si="104"/>
        <v>140</v>
      </c>
      <c r="J146" s="49">
        <v>135</v>
      </c>
      <c r="K146" s="50">
        <f t="shared" si="105"/>
        <v>0.9642857142857143</v>
      </c>
      <c r="L146" s="53">
        <v>5</v>
      </c>
      <c r="M146" s="52">
        <f t="shared" si="106"/>
        <v>3.5714285714285712E-2</v>
      </c>
      <c r="N146" s="26"/>
      <c r="O146" s="63" t="s">
        <v>66</v>
      </c>
      <c r="P146" s="93">
        <f t="shared" si="107"/>
        <v>8</v>
      </c>
      <c r="Q146" s="49">
        <v>8</v>
      </c>
      <c r="R146" s="50">
        <f t="shared" si="108"/>
        <v>1</v>
      </c>
      <c r="S146" s="53">
        <v>0</v>
      </c>
      <c r="T146" s="52">
        <f t="shared" si="109"/>
        <v>0</v>
      </c>
      <c r="U146" s="26"/>
      <c r="V146" s="63" t="s">
        <v>66</v>
      </c>
      <c r="W146" s="93">
        <f t="shared" si="110"/>
        <v>6</v>
      </c>
      <c r="X146" s="54">
        <v>6</v>
      </c>
      <c r="Y146" s="50">
        <f t="shared" si="111"/>
        <v>1</v>
      </c>
      <c r="Z146" s="53">
        <v>0</v>
      </c>
      <c r="AA146" s="52">
        <f t="shared" si="112"/>
        <v>0</v>
      </c>
    </row>
    <row r="147" spans="1:27" x14ac:dyDescent="0.25">
      <c r="A147" s="63" t="s">
        <v>67</v>
      </c>
      <c r="B147" s="139">
        <f t="shared" ref="B147:B150" si="113">SUM(C147,E147)</f>
        <v>7</v>
      </c>
      <c r="C147" s="49">
        <v>7</v>
      </c>
      <c r="D147" s="50">
        <v>1</v>
      </c>
      <c r="E147" s="51">
        <v>0</v>
      </c>
      <c r="F147" s="52">
        <v>0</v>
      </c>
      <c r="G147" s="25"/>
      <c r="H147" s="63" t="s">
        <v>67</v>
      </c>
      <c r="I147" s="93">
        <f t="shared" si="104"/>
        <v>483</v>
      </c>
      <c r="J147" s="49">
        <v>464</v>
      </c>
      <c r="K147" s="50">
        <f t="shared" si="105"/>
        <v>0.96066252587991718</v>
      </c>
      <c r="L147" s="53">
        <v>19</v>
      </c>
      <c r="M147" s="52">
        <f t="shared" si="106"/>
        <v>3.9337474120082816E-2</v>
      </c>
      <c r="N147" s="26"/>
      <c r="O147" s="63" t="s">
        <v>67</v>
      </c>
      <c r="P147" s="93">
        <f t="shared" si="107"/>
        <v>57</v>
      </c>
      <c r="Q147" s="49">
        <v>56</v>
      </c>
      <c r="R147" s="50">
        <f t="shared" si="108"/>
        <v>0.98245614035087714</v>
      </c>
      <c r="S147" s="53">
        <v>1</v>
      </c>
      <c r="T147" s="52">
        <f t="shared" si="109"/>
        <v>1.7543859649122806E-2</v>
      </c>
      <c r="U147" s="26"/>
      <c r="V147" s="63" t="s">
        <v>67</v>
      </c>
      <c r="W147" s="93">
        <f t="shared" si="110"/>
        <v>62</v>
      </c>
      <c r="X147" s="54">
        <v>62</v>
      </c>
      <c r="Y147" s="50">
        <f t="shared" si="111"/>
        <v>1</v>
      </c>
      <c r="Z147" s="53">
        <v>0</v>
      </c>
      <c r="AA147" s="52">
        <f t="shared" si="112"/>
        <v>0</v>
      </c>
    </row>
    <row r="148" spans="1:27" x14ac:dyDescent="0.25">
      <c r="A148" s="63" t="s">
        <v>68</v>
      </c>
      <c r="B148" s="139">
        <v>0</v>
      </c>
      <c r="C148" s="49">
        <v>0</v>
      </c>
      <c r="D148" s="50">
        <v>0</v>
      </c>
      <c r="E148" s="51">
        <v>0</v>
      </c>
      <c r="F148" s="52">
        <v>0</v>
      </c>
      <c r="G148" s="25"/>
      <c r="H148" s="63" t="s">
        <v>68</v>
      </c>
      <c r="I148" s="93">
        <f t="shared" si="104"/>
        <v>47</v>
      </c>
      <c r="J148" s="49">
        <v>47</v>
      </c>
      <c r="K148" s="50">
        <f t="shared" si="105"/>
        <v>1</v>
      </c>
      <c r="L148" s="53"/>
      <c r="M148" s="52">
        <f t="shared" si="106"/>
        <v>0</v>
      </c>
      <c r="N148" s="26"/>
      <c r="O148" s="63" t="s">
        <v>68</v>
      </c>
      <c r="P148" s="93">
        <f t="shared" si="107"/>
        <v>4</v>
      </c>
      <c r="Q148" s="49">
        <v>4</v>
      </c>
      <c r="R148" s="50">
        <f t="shared" si="108"/>
        <v>1</v>
      </c>
      <c r="S148" s="53">
        <v>0</v>
      </c>
      <c r="T148" s="52">
        <f t="shared" si="109"/>
        <v>0</v>
      </c>
      <c r="U148" s="26"/>
      <c r="V148" s="63" t="s">
        <v>68</v>
      </c>
      <c r="W148" s="93">
        <f t="shared" si="110"/>
        <v>1</v>
      </c>
      <c r="X148" s="54">
        <v>1</v>
      </c>
      <c r="Y148" s="50">
        <f t="shared" si="111"/>
        <v>1</v>
      </c>
      <c r="Z148" s="53">
        <v>0</v>
      </c>
      <c r="AA148" s="52">
        <f t="shared" si="112"/>
        <v>0</v>
      </c>
    </row>
    <row r="149" spans="1:27" x14ac:dyDescent="0.25">
      <c r="A149" s="63" t="s">
        <v>69</v>
      </c>
      <c r="B149" s="139">
        <f t="shared" si="113"/>
        <v>12</v>
      </c>
      <c r="C149" s="49">
        <v>12</v>
      </c>
      <c r="D149" s="50">
        <v>1</v>
      </c>
      <c r="E149" s="51">
        <v>0</v>
      </c>
      <c r="F149" s="52">
        <v>0</v>
      </c>
      <c r="G149" s="25"/>
      <c r="H149" s="63" t="s">
        <v>69</v>
      </c>
      <c r="I149" s="93">
        <f t="shared" si="104"/>
        <v>549</v>
      </c>
      <c r="J149" s="49">
        <v>523</v>
      </c>
      <c r="K149" s="50">
        <f t="shared" si="105"/>
        <v>0.95264116575591984</v>
      </c>
      <c r="L149" s="53">
        <v>26</v>
      </c>
      <c r="M149" s="52">
        <f t="shared" si="106"/>
        <v>4.7358834244080147E-2</v>
      </c>
      <c r="N149" s="26"/>
      <c r="O149" s="63" t="s">
        <v>69</v>
      </c>
      <c r="P149" s="93">
        <f t="shared" si="107"/>
        <v>151</v>
      </c>
      <c r="Q149" s="49">
        <v>149</v>
      </c>
      <c r="R149" s="50">
        <f t="shared" si="108"/>
        <v>0.98675496688741726</v>
      </c>
      <c r="S149" s="53">
        <v>2</v>
      </c>
      <c r="T149" s="52">
        <f t="shared" si="109"/>
        <v>1.3245033112582781E-2</v>
      </c>
      <c r="U149" s="26"/>
      <c r="V149" s="63" t="s">
        <v>69</v>
      </c>
      <c r="W149" s="93">
        <f t="shared" si="110"/>
        <v>116</v>
      </c>
      <c r="X149" s="54">
        <v>116</v>
      </c>
      <c r="Y149" s="50">
        <f t="shared" si="111"/>
        <v>1</v>
      </c>
      <c r="Z149" s="53">
        <v>0</v>
      </c>
      <c r="AA149" s="52">
        <f t="shared" si="112"/>
        <v>0</v>
      </c>
    </row>
    <row r="150" spans="1:27" ht="15.75" thickBot="1" x14ac:dyDescent="0.3">
      <c r="A150" s="64" t="s">
        <v>70</v>
      </c>
      <c r="B150" s="139">
        <f t="shared" si="113"/>
        <v>1</v>
      </c>
      <c r="C150" s="159">
        <v>1</v>
      </c>
      <c r="D150" s="50">
        <f>+C150/B150</f>
        <v>1</v>
      </c>
      <c r="E150" s="162">
        <v>0</v>
      </c>
      <c r="F150" s="164">
        <v>0</v>
      </c>
      <c r="G150" s="25"/>
      <c r="H150" s="64" t="s">
        <v>70</v>
      </c>
      <c r="I150" s="93">
        <f t="shared" si="104"/>
        <v>628</v>
      </c>
      <c r="J150" s="159">
        <v>605</v>
      </c>
      <c r="K150" s="183">
        <f t="shared" si="105"/>
        <v>0.9633757961783439</v>
      </c>
      <c r="L150" s="177">
        <v>23</v>
      </c>
      <c r="M150" s="164">
        <f t="shared" si="106"/>
        <v>3.662420382165605E-2</v>
      </c>
      <c r="N150" s="26"/>
      <c r="O150" s="64" t="s">
        <v>70</v>
      </c>
      <c r="P150" s="93">
        <f t="shared" si="107"/>
        <v>42</v>
      </c>
      <c r="Q150" s="159">
        <v>39</v>
      </c>
      <c r="R150" s="183">
        <f t="shared" si="108"/>
        <v>0.9285714285714286</v>
      </c>
      <c r="S150" s="177">
        <v>3</v>
      </c>
      <c r="T150" s="164">
        <f t="shared" si="109"/>
        <v>7.1428571428571425E-2</v>
      </c>
      <c r="U150" s="26"/>
      <c r="V150" s="64" t="s">
        <v>70</v>
      </c>
      <c r="W150" s="93">
        <f t="shared" si="110"/>
        <v>35</v>
      </c>
      <c r="X150" s="182">
        <v>35</v>
      </c>
      <c r="Y150" s="183">
        <f t="shared" si="111"/>
        <v>1</v>
      </c>
      <c r="Z150" s="177">
        <v>0</v>
      </c>
      <c r="AA150" s="164">
        <f t="shared" si="112"/>
        <v>0</v>
      </c>
    </row>
    <row r="151" spans="1:27" ht="15.75" thickBot="1" x14ac:dyDescent="0.3">
      <c r="A151" s="55" t="s">
        <v>15</v>
      </c>
      <c r="B151" s="158">
        <f>SUM(B143:B150)</f>
        <v>761</v>
      </c>
      <c r="C151" s="158">
        <f>SUM(C143:C150)</f>
        <v>761</v>
      </c>
      <c r="D151" s="194">
        <v>1</v>
      </c>
      <c r="E151" s="202"/>
      <c r="F151" s="194">
        <v>0</v>
      </c>
      <c r="G151" s="25"/>
      <c r="H151" s="55" t="s">
        <v>15</v>
      </c>
      <c r="I151" s="158">
        <f>SUM(I143:I150)</f>
        <v>20225</v>
      </c>
      <c r="J151" s="158">
        <f>SUM(J143:J150)</f>
        <v>19596</v>
      </c>
      <c r="K151" s="176">
        <f t="shared" si="105"/>
        <v>0.96889987639060571</v>
      </c>
      <c r="L151" s="163">
        <f>SUM(L143:L150)</f>
        <v>629</v>
      </c>
      <c r="M151" s="176">
        <f t="shared" si="106"/>
        <v>3.1100123609394313E-2</v>
      </c>
      <c r="N151" s="26"/>
      <c r="O151" s="55" t="s">
        <v>15</v>
      </c>
      <c r="P151" s="158">
        <f>SUM(P143:P150)</f>
        <v>2534</v>
      </c>
      <c r="Q151" s="158">
        <f>SUM(Q143:Q150)</f>
        <v>2516</v>
      </c>
      <c r="R151" s="213">
        <f t="shared" si="108"/>
        <v>0.99289660615627462</v>
      </c>
      <c r="S151" s="163">
        <f>SUM(S143:S150)</f>
        <v>18</v>
      </c>
      <c r="T151" s="194">
        <f t="shared" si="109"/>
        <v>7.1033938437253356E-3</v>
      </c>
      <c r="U151" s="26"/>
      <c r="V151" s="55" t="s">
        <v>15</v>
      </c>
      <c r="W151" s="158">
        <f>SUM(W143:W150)</f>
        <v>2288</v>
      </c>
      <c r="X151" s="158">
        <f>+W151</f>
        <v>2288</v>
      </c>
      <c r="Y151" s="194">
        <f t="shared" si="111"/>
        <v>1</v>
      </c>
      <c r="Z151" s="176"/>
      <c r="AA151" s="194">
        <f t="shared" si="112"/>
        <v>0</v>
      </c>
    </row>
    <row r="152" spans="1:27" ht="15.75" thickBot="1" x14ac:dyDescent="0.3">
      <c r="A152" s="36"/>
      <c r="B152" s="37"/>
      <c r="C152" s="37"/>
      <c r="D152" s="37"/>
      <c r="E152" s="37"/>
      <c r="F152" s="37"/>
      <c r="G152" s="25"/>
      <c r="H152" s="36"/>
      <c r="I152" s="37"/>
      <c r="J152" s="37"/>
      <c r="K152" s="37"/>
      <c r="L152" s="37"/>
      <c r="M152" s="37"/>
      <c r="N152" s="26"/>
      <c r="O152" s="36"/>
      <c r="P152" s="37"/>
      <c r="Q152" s="37"/>
      <c r="R152" s="37"/>
      <c r="S152" s="37"/>
      <c r="T152" s="37"/>
      <c r="U152" s="26"/>
      <c r="V152" s="36"/>
      <c r="W152" s="37"/>
      <c r="X152" s="37"/>
      <c r="Y152" s="37"/>
      <c r="Z152" s="37"/>
      <c r="AA152" s="37"/>
    </row>
    <row r="153" spans="1:27" ht="15.75" thickBot="1" x14ac:dyDescent="0.3">
      <c r="A153" s="65" t="s">
        <v>15</v>
      </c>
      <c r="B153" s="66">
        <f>SUM(B151,B139,B125)</f>
        <v>988</v>
      </c>
      <c r="C153" s="66">
        <f>+B153</f>
        <v>988</v>
      </c>
      <c r="D153" s="104">
        <f t="shared" ref="D153" si="114">+C153/B153</f>
        <v>1</v>
      </c>
      <c r="E153" s="67"/>
      <c r="F153" s="104">
        <f t="shared" ref="F153" si="115">+E153/B153</f>
        <v>0</v>
      </c>
      <c r="G153" s="25"/>
      <c r="H153" s="120" t="s">
        <v>15</v>
      </c>
      <c r="I153" s="103">
        <f>SUM(I151,I139,I125)</f>
        <v>26599</v>
      </c>
      <c r="J153" s="103">
        <f>I153-L153</f>
        <v>25767</v>
      </c>
      <c r="K153" s="165">
        <f>SUM(K143:K150,K129:K138,K111:K124)/31</f>
        <v>0.93636647380278437</v>
      </c>
      <c r="L153" s="105">
        <f>SUM(L151,L139,L125)</f>
        <v>832</v>
      </c>
      <c r="M153" s="165">
        <f>SUM(M143:M150,M129:M138,M111:M124)/31</f>
        <v>3.1375461681086431E-2</v>
      </c>
      <c r="N153" s="26"/>
      <c r="O153" s="101" t="s">
        <v>15</v>
      </c>
      <c r="P153" s="178">
        <f>SUM(P151,P139,P125)</f>
        <v>3186</v>
      </c>
      <c r="Q153" s="178">
        <f>P153-S153</f>
        <v>3163</v>
      </c>
      <c r="R153" s="165">
        <f>SUM(R143:R150,R129:R138,R111:R124)/29</f>
        <v>0.99347671786752645</v>
      </c>
      <c r="S153" s="178">
        <f>SUM(S151,S139,S125)</f>
        <v>23</v>
      </c>
      <c r="T153" s="165">
        <f>SUM(T143:T150,T129:T138,T111:T124)/28</f>
        <v>6.7562564943476362E-3</v>
      </c>
      <c r="U153" s="26"/>
      <c r="V153" s="120" t="s">
        <v>15</v>
      </c>
      <c r="W153" s="103">
        <f>SUM(W151,W139,W125)</f>
        <v>2827</v>
      </c>
      <c r="X153" s="103">
        <f>+W153</f>
        <v>2827</v>
      </c>
      <c r="Y153" s="104">
        <f t="shared" ref="Y153" si="116">+X153/W153</f>
        <v>1</v>
      </c>
      <c r="Z153" s="68"/>
      <c r="AA153" s="104">
        <f t="shared" ref="AA153" si="117">+Z153/W153</f>
        <v>0</v>
      </c>
    </row>
  </sheetData>
  <mergeCells count="22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2019-02-05T17:57:29Z</dcterms:modified>
</cp:coreProperties>
</file>