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20\"/>
    </mc:Choice>
  </mc:AlternateContent>
  <bookViews>
    <workbookView xWindow="0" yWindow="0" windowWidth="20490" windowHeight="7755" activeTab="1"/>
  </bookViews>
  <sheets>
    <sheet name="TOTAL TRIMESTRE " sheetId="1" r:id="rId1"/>
    <sheet name="TOTAL TRIMESTRE POR REGION" sheetId="2" r:id="rId2"/>
    <sheet name="TOTAL POR MES " sheetId="3" r:id="rId3"/>
    <sheet name="TOTAL MES POR REGIÓ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3" l="1"/>
  <c r="C34" i="3"/>
  <c r="G30" i="3" l="1"/>
  <c r="G29" i="3"/>
  <c r="C23" i="1" l="1"/>
  <c r="H51" i="3" l="1"/>
  <c r="G47" i="3"/>
  <c r="B81" i="3"/>
  <c r="B47" i="3"/>
  <c r="B30" i="3"/>
  <c r="B29" i="3"/>
  <c r="B80" i="3"/>
  <c r="B46" i="3"/>
  <c r="B23" i="3" l="1"/>
  <c r="Z151" i="4" l="1"/>
  <c r="S125" i="4"/>
  <c r="B8" i="4" l="1"/>
  <c r="D8" i="4" s="1"/>
  <c r="B9" i="4"/>
  <c r="B10" i="4"/>
  <c r="B11" i="4"/>
  <c r="B12" i="4"/>
  <c r="B13" i="4"/>
  <c r="B14" i="4"/>
  <c r="B15" i="4"/>
  <c r="B16" i="4"/>
  <c r="D16" i="4" s="1"/>
  <c r="B17" i="4"/>
  <c r="D17" i="4" s="1"/>
  <c r="B18" i="4"/>
  <c r="D18" i="4" s="1"/>
  <c r="B19" i="4"/>
  <c r="D19" i="4" s="1"/>
  <c r="B20" i="4"/>
  <c r="F17" i="4" l="1"/>
  <c r="F16" i="4"/>
  <c r="F8" i="4"/>
  <c r="F19" i="4"/>
  <c r="F18" i="4"/>
  <c r="L60" i="3"/>
  <c r="L46" i="2"/>
  <c r="L45" i="2"/>
  <c r="L44" i="2"/>
  <c r="L43" i="2"/>
  <c r="L42" i="2"/>
  <c r="L41" i="2"/>
  <c r="L40" i="2"/>
  <c r="L39" i="2"/>
  <c r="L47" i="2" l="1"/>
  <c r="P138" i="4" l="1"/>
  <c r="R138" i="4" s="1"/>
  <c r="P137" i="4"/>
  <c r="R137" i="4" s="1"/>
  <c r="P136" i="4"/>
  <c r="R136" i="4" s="1"/>
  <c r="P135" i="4"/>
  <c r="R135" i="4" s="1"/>
  <c r="P134" i="4"/>
  <c r="R134" i="4" s="1"/>
  <c r="P133" i="4"/>
  <c r="R133" i="4" s="1"/>
  <c r="P132" i="4"/>
  <c r="R132" i="4" s="1"/>
  <c r="P131" i="4"/>
  <c r="R131" i="4" s="1"/>
  <c r="P130" i="4"/>
  <c r="R130" i="4" s="1"/>
  <c r="T130" i="4" l="1"/>
  <c r="T134" i="4"/>
  <c r="T135" i="4"/>
  <c r="T132" i="4"/>
  <c r="T136" i="4"/>
  <c r="B86" i="4"/>
  <c r="B85" i="4"/>
  <c r="B84" i="4"/>
  <c r="B83" i="4"/>
  <c r="B82" i="4"/>
  <c r="B81" i="4"/>
  <c r="B80" i="4"/>
  <c r="B79" i="4"/>
  <c r="B78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W138" i="4"/>
  <c r="Y138" i="4" s="1"/>
  <c r="W137" i="4"/>
  <c r="W136" i="4"/>
  <c r="Y136" i="4" s="1"/>
  <c r="W135" i="4"/>
  <c r="Y135" i="4" s="1"/>
  <c r="W134" i="4"/>
  <c r="Y134" i="4" s="1"/>
  <c r="W133" i="4"/>
  <c r="Y133" i="4" s="1"/>
  <c r="W132" i="4"/>
  <c r="Y132" i="4" s="1"/>
  <c r="W131" i="4"/>
  <c r="Y131" i="4" s="1"/>
  <c r="W130" i="4"/>
  <c r="Y130" i="4" s="1"/>
  <c r="W124" i="4"/>
  <c r="Y124" i="4" s="1"/>
  <c r="W123" i="4"/>
  <c r="Y123" i="4" s="1"/>
  <c r="W122" i="4"/>
  <c r="Y122" i="4" s="1"/>
  <c r="W121" i="4"/>
  <c r="Y121" i="4" s="1"/>
  <c r="W120" i="4"/>
  <c r="Y120" i="4" s="1"/>
  <c r="W119" i="4"/>
  <c r="Y119" i="4" s="1"/>
  <c r="W118" i="4"/>
  <c r="Y118" i="4" s="1"/>
  <c r="W117" i="4"/>
  <c r="Y117" i="4" s="1"/>
  <c r="W116" i="4"/>
  <c r="Y116" i="4" s="1"/>
  <c r="W115" i="4"/>
  <c r="Y115" i="4" s="1"/>
  <c r="W114" i="4"/>
  <c r="Y114" i="4" s="1"/>
  <c r="W113" i="4"/>
  <c r="Y113" i="4" s="1"/>
  <c r="W112" i="4"/>
  <c r="Y112" i="4" s="1"/>
  <c r="F71" i="4" l="1"/>
  <c r="D71" i="4"/>
  <c r="F80" i="4"/>
  <c r="D80" i="4"/>
  <c r="F60" i="4"/>
  <c r="D60" i="4"/>
  <c r="F61" i="4"/>
  <c r="D61" i="4"/>
  <c r="D69" i="4"/>
  <c r="F69" i="4"/>
  <c r="D78" i="4"/>
  <c r="F78" i="4"/>
  <c r="F70" i="4"/>
  <c r="D70" i="4"/>
  <c r="AA136" i="4"/>
  <c r="AA138" i="4"/>
  <c r="AA135" i="4"/>
  <c r="AA134" i="4"/>
  <c r="AA132" i="4"/>
  <c r="AA130" i="4"/>
  <c r="W98" i="4"/>
  <c r="Y98" i="4" s="1"/>
  <c r="W97" i="4"/>
  <c r="Y97" i="4" s="1"/>
  <c r="W96" i="4"/>
  <c r="Y96" i="4" s="1"/>
  <c r="W95" i="4"/>
  <c r="Y95" i="4" s="1"/>
  <c r="W94" i="4"/>
  <c r="Y94" i="4" s="1"/>
  <c r="W93" i="4"/>
  <c r="Y93" i="4" s="1"/>
  <c r="W92" i="4"/>
  <c r="W86" i="4"/>
  <c r="W85" i="4"/>
  <c r="Y85" i="4" s="1"/>
  <c r="W84" i="4"/>
  <c r="Y84" i="4" s="1"/>
  <c r="W83" i="4"/>
  <c r="Y83" i="4" s="1"/>
  <c r="W82" i="4"/>
  <c r="Y82" i="4" s="1"/>
  <c r="W81" i="4"/>
  <c r="W80" i="4"/>
  <c r="Y80" i="4" s="1"/>
  <c r="W79" i="4"/>
  <c r="Y79" i="4" s="1"/>
  <c r="W78" i="4"/>
  <c r="Y78" i="4" s="1"/>
  <c r="W72" i="4"/>
  <c r="Y72" i="4" s="1"/>
  <c r="W71" i="4"/>
  <c r="Y71" i="4" s="1"/>
  <c r="W70" i="4"/>
  <c r="Y70" i="4" s="1"/>
  <c r="W69" i="4"/>
  <c r="Y69" i="4" s="1"/>
  <c r="W68" i="4"/>
  <c r="Y68" i="4" s="1"/>
  <c r="W67" i="4"/>
  <c r="Y67" i="4" s="1"/>
  <c r="W66" i="4"/>
  <c r="Y66" i="4" s="1"/>
  <c r="W65" i="4"/>
  <c r="W64" i="4"/>
  <c r="Y64" i="4" s="1"/>
  <c r="W63" i="4"/>
  <c r="Y63" i="4" s="1"/>
  <c r="W62" i="4"/>
  <c r="Y62" i="4" s="1"/>
  <c r="W61" i="4"/>
  <c r="Y61" i="4" s="1"/>
  <c r="W60" i="4"/>
  <c r="Y60" i="4" s="1"/>
  <c r="W34" i="4"/>
  <c r="W33" i="4"/>
  <c r="W32" i="4"/>
  <c r="W31" i="4"/>
  <c r="W30" i="4"/>
  <c r="W29" i="4"/>
  <c r="W28" i="4"/>
  <c r="W27" i="4"/>
  <c r="W26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Y15" i="4" l="1"/>
  <c r="AA15" i="4"/>
  <c r="Y19" i="4"/>
  <c r="AA19" i="4"/>
  <c r="Y28" i="4"/>
  <c r="AA28" i="4"/>
  <c r="Y32" i="4"/>
  <c r="AA32" i="4"/>
  <c r="AA12" i="4"/>
  <c r="Y12" i="4"/>
  <c r="AA16" i="4"/>
  <c r="Y16" i="4"/>
  <c r="AA20" i="4"/>
  <c r="Y20" i="4"/>
  <c r="AA29" i="4"/>
  <c r="Y29" i="4"/>
  <c r="AA33" i="4"/>
  <c r="Y33" i="4"/>
  <c r="Y9" i="4"/>
  <c r="AA9" i="4"/>
  <c r="AA17" i="4"/>
  <c r="Y17" i="4"/>
  <c r="AA26" i="4"/>
  <c r="Y26" i="4"/>
  <c r="AA30" i="4"/>
  <c r="Y30" i="4"/>
  <c r="AA34" i="4"/>
  <c r="Y34" i="4"/>
  <c r="AA10" i="4"/>
  <c r="Y10" i="4"/>
  <c r="Y14" i="4"/>
  <c r="AA14" i="4"/>
  <c r="Y18" i="4"/>
  <c r="AA18" i="4"/>
  <c r="AA31" i="4"/>
  <c r="Y31" i="4"/>
  <c r="AA85" i="4"/>
  <c r="AA84" i="4"/>
  <c r="AA83" i="4"/>
  <c r="AA82" i="4"/>
  <c r="AA80" i="4"/>
  <c r="AA79" i="4"/>
  <c r="AA78" i="4"/>
  <c r="AA72" i="4"/>
  <c r="AA71" i="4"/>
  <c r="AA70" i="4"/>
  <c r="AA69" i="4"/>
  <c r="AA68" i="4"/>
  <c r="AA67" i="4"/>
  <c r="AA66" i="4"/>
  <c r="AA64" i="4"/>
  <c r="AA63" i="4"/>
  <c r="AA62" i="4"/>
  <c r="AA61" i="4"/>
  <c r="AA60" i="4"/>
  <c r="B44" i="4"/>
  <c r="B41" i="4"/>
  <c r="B7" i="4"/>
  <c r="D7" i="4" l="1"/>
  <c r="F7" i="4"/>
  <c r="M68" i="3"/>
  <c r="B138" i="4"/>
  <c r="B137" i="4"/>
  <c r="B136" i="4"/>
  <c r="B135" i="4"/>
  <c r="D135" i="4" s="1"/>
  <c r="B134" i="4"/>
  <c r="D134" i="4" s="1"/>
  <c r="B133" i="4"/>
  <c r="B132" i="4"/>
  <c r="D132" i="4" s="1"/>
  <c r="B131" i="4"/>
  <c r="B130" i="4"/>
  <c r="B124" i="4"/>
  <c r="F124" i="4" s="1"/>
  <c r="B123" i="4"/>
  <c r="B122" i="4"/>
  <c r="B121" i="4"/>
  <c r="B120" i="4"/>
  <c r="B119" i="4"/>
  <c r="B118" i="4"/>
  <c r="B117" i="4"/>
  <c r="B116" i="4"/>
  <c r="B115" i="4"/>
  <c r="B114" i="4"/>
  <c r="B113" i="4"/>
  <c r="B112" i="4"/>
  <c r="B77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W44" i="4"/>
  <c r="B34" i="4"/>
  <c r="B33" i="4"/>
  <c r="B32" i="4"/>
  <c r="B31" i="4"/>
  <c r="B30" i="4"/>
  <c r="B29" i="4"/>
  <c r="B28" i="4"/>
  <c r="B27" i="4"/>
  <c r="B26" i="4"/>
  <c r="B25" i="4"/>
  <c r="D121" i="4" l="1"/>
  <c r="F121" i="4"/>
  <c r="F28" i="4"/>
  <c r="D28" i="4"/>
  <c r="F122" i="4"/>
  <c r="D122" i="4"/>
  <c r="D120" i="4"/>
  <c r="F120" i="4"/>
  <c r="J35" i="4"/>
  <c r="G23" i="3" l="1"/>
  <c r="N68" i="3" l="1"/>
  <c r="W129" i="4" l="1"/>
  <c r="AA129" i="4" s="1"/>
  <c r="P117" i="4"/>
  <c r="R117" i="4" s="1"/>
  <c r="P116" i="4"/>
  <c r="P115" i="4"/>
  <c r="B150" i="4"/>
  <c r="D150" i="4" s="1"/>
  <c r="B146" i="4"/>
  <c r="T115" i="4" l="1"/>
  <c r="R115" i="4"/>
  <c r="T116" i="4"/>
  <c r="R116" i="4"/>
  <c r="T117" i="4"/>
  <c r="P96" i="4"/>
  <c r="P66" i="4"/>
  <c r="R66" i="4" s="1"/>
  <c r="P85" i="4"/>
  <c r="R85" i="4" s="1"/>
  <c r="P81" i="4"/>
  <c r="R81" i="4" s="1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J99" i="4"/>
  <c r="T96" i="4" l="1"/>
  <c r="R96" i="4"/>
  <c r="T66" i="4"/>
  <c r="T81" i="4"/>
  <c r="T85" i="4"/>
  <c r="P29" i="4"/>
  <c r="R29" i="4" s="1"/>
  <c r="W41" i="4"/>
  <c r="B42" i="4"/>
  <c r="Y41" i="4" l="1"/>
  <c r="AA41" i="4"/>
  <c r="G64" i="3"/>
  <c r="H68" i="3" l="1"/>
  <c r="I68" i="3"/>
  <c r="B26" i="3"/>
  <c r="Z46" i="2" l="1"/>
  <c r="Z45" i="2"/>
  <c r="Z44" i="2"/>
  <c r="Z43" i="2"/>
  <c r="Z42" i="2"/>
  <c r="Z41" i="2"/>
  <c r="Z40" i="2"/>
  <c r="Z39" i="2"/>
  <c r="X46" i="2"/>
  <c r="X45" i="2"/>
  <c r="X44" i="2"/>
  <c r="X43" i="2"/>
  <c r="X42" i="2"/>
  <c r="X41" i="2"/>
  <c r="X40" i="2"/>
  <c r="X39" i="2"/>
  <c r="Z34" i="2"/>
  <c r="Z33" i="2"/>
  <c r="Z32" i="2"/>
  <c r="Z31" i="2"/>
  <c r="Z30" i="2"/>
  <c r="Z29" i="2"/>
  <c r="Z28" i="2"/>
  <c r="Z27" i="2"/>
  <c r="Z26" i="2"/>
  <c r="Z25" i="2"/>
  <c r="X34" i="2"/>
  <c r="X33" i="2"/>
  <c r="X32" i="2"/>
  <c r="X31" i="2"/>
  <c r="X30" i="2"/>
  <c r="X29" i="2"/>
  <c r="X28" i="2"/>
  <c r="X27" i="2"/>
  <c r="X26" i="2"/>
  <c r="X2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Q16" i="2"/>
  <c r="W150" i="4"/>
  <c r="Y150" i="4" s="1"/>
  <c r="W149" i="4"/>
  <c r="Y149" i="4" s="1"/>
  <c r="W148" i="4"/>
  <c r="Y148" i="4" s="1"/>
  <c r="W147" i="4"/>
  <c r="Y147" i="4" s="1"/>
  <c r="W146" i="4"/>
  <c r="Y146" i="4" s="1"/>
  <c r="W145" i="4"/>
  <c r="Y145" i="4" s="1"/>
  <c r="W143" i="4"/>
  <c r="W111" i="4"/>
  <c r="P150" i="4"/>
  <c r="R150" i="4" s="1"/>
  <c r="P149" i="4"/>
  <c r="R149" i="4" s="1"/>
  <c r="P148" i="4"/>
  <c r="R148" i="4" s="1"/>
  <c r="P147" i="4"/>
  <c r="R147" i="4" s="1"/>
  <c r="P146" i="4"/>
  <c r="R146" i="4" s="1"/>
  <c r="P145" i="4"/>
  <c r="R145" i="4" s="1"/>
  <c r="P143" i="4"/>
  <c r="T143" i="4" s="1"/>
  <c r="P129" i="4"/>
  <c r="T129" i="4" s="1"/>
  <c r="P124" i="4"/>
  <c r="R124" i="4" s="1"/>
  <c r="P123" i="4"/>
  <c r="R123" i="4" s="1"/>
  <c r="P122" i="4"/>
  <c r="R122" i="4" s="1"/>
  <c r="P121" i="4"/>
  <c r="R121" i="4" s="1"/>
  <c r="P120" i="4"/>
  <c r="R120" i="4" s="1"/>
  <c r="P119" i="4"/>
  <c r="R119" i="4" s="1"/>
  <c r="P118" i="4"/>
  <c r="R118" i="4" s="1"/>
  <c r="P114" i="4"/>
  <c r="R114" i="4" s="1"/>
  <c r="P113" i="4"/>
  <c r="R113" i="4" s="1"/>
  <c r="P112" i="4"/>
  <c r="R112" i="4" s="1"/>
  <c r="P111" i="4"/>
  <c r="J125" i="4"/>
  <c r="I150" i="4"/>
  <c r="I149" i="4"/>
  <c r="I148" i="4"/>
  <c r="I147" i="4"/>
  <c r="I146" i="4"/>
  <c r="I145" i="4"/>
  <c r="I143" i="4"/>
  <c r="I138" i="4"/>
  <c r="I137" i="4"/>
  <c r="I136" i="4"/>
  <c r="I135" i="4"/>
  <c r="I134" i="4"/>
  <c r="I133" i="4"/>
  <c r="I132" i="4"/>
  <c r="I131" i="4"/>
  <c r="I130" i="4"/>
  <c r="I129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J151" i="4"/>
  <c r="B149" i="4"/>
  <c r="D149" i="4" s="1"/>
  <c r="B147" i="4"/>
  <c r="D147" i="4" s="1"/>
  <c r="B143" i="4"/>
  <c r="B129" i="4"/>
  <c r="B111" i="4"/>
  <c r="C46" i="2"/>
  <c r="C45" i="2"/>
  <c r="C44" i="2"/>
  <c r="C43" i="2"/>
  <c r="C42" i="2"/>
  <c r="C41" i="2"/>
  <c r="C40" i="2"/>
  <c r="C39" i="2"/>
  <c r="C34" i="2"/>
  <c r="C33" i="2"/>
  <c r="C32" i="2"/>
  <c r="C31" i="2"/>
  <c r="C30" i="2"/>
  <c r="C29" i="2"/>
  <c r="C28" i="2"/>
  <c r="C27" i="2"/>
  <c r="C26" i="2"/>
  <c r="C2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P98" i="4"/>
  <c r="R98" i="4" s="1"/>
  <c r="P97" i="4"/>
  <c r="R97" i="4" s="1"/>
  <c r="P95" i="4"/>
  <c r="R95" i="4" s="1"/>
  <c r="P94" i="4"/>
  <c r="R94" i="4" s="1"/>
  <c r="P93" i="4"/>
  <c r="R93" i="4" s="1"/>
  <c r="P91" i="4"/>
  <c r="P86" i="4"/>
  <c r="P84" i="4"/>
  <c r="R84" i="4" s="1"/>
  <c r="P83" i="4"/>
  <c r="R83" i="4" s="1"/>
  <c r="P82" i="4"/>
  <c r="R82" i="4" s="1"/>
  <c r="P80" i="4"/>
  <c r="R80" i="4" s="1"/>
  <c r="P79" i="4"/>
  <c r="P78" i="4"/>
  <c r="R78" i="4" s="1"/>
  <c r="P77" i="4"/>
  <c r="P72" i="4"/>
  <c r="R72" i="4" s="1"/>
  <c r="P71" i="4"/>
  <c r="R71" i="4" s="1"/>
  <c r="P70" i="4"/>
  <c r="R70" i="4" s="1"/>
  <c r="P69" i="4"/>
  <c r="R69" i="4" s="1"/>
  <c r="P68" i="4"/>
  <c r="R68" i="4" s="1"/>
  <c r="P67" i="4"/>
  <c r="R67" i="4" s="1"/>
  <c r="P65" i="4"/>
  <c r="P64" i="4"/>
  <c r="R64" i="4" s="1"/>
  <c r="P63" i="4"/>
  <c r="R63" i="4" s="1"/>
  <c r="P62" i="4"/>
  <c r="R62" i="4" s="1"/>
  <c r="P61" i="4"/>
  <c r="R61" i="4" s="1"/>
  <c r="P60" i="4"/>
  <c r="R60" i="4" s="1"/>
  <c r="P59" i="4"/>
  <c r="W91" i="4"/>
  <c r="W77" i="4"/>
  <c r="W59" i="4"/>
  <c r="B98" i="4"/>
  <c r="B97" i="4"/>
  <c r="B95" i="4"/>
  <c r="B94" i="4"/>
  <c r="B91" i="4"/>
  <c r="B59" i="4"/>
  <c r="I98" i="4"/>
  <c r="I97" i="4"/>
  <c r="I96" i="4"/>
  <c r="I95" i="4"/>
  <c r="I94" i="4"/>
  <c r="I93" i="4"/>
  <c r="I91" i="4"/>
  <c r="I86" i="4"/>
  <c r="K86" i="4" s="1"/>
  <c r="I85" i="4"/>
  <c r="K85" i="4" s="1"/>
  <c r="I84" i="4"/>
  <c r="K84" i="4" s="1"/>
  <c r="I83" i="4"/>
  <c r="K83" i="4" s="1"/>
  <c r="I82" i="4"/>
  <c r="K82" i="4" s="1"/>
  <c r="I81" i="4"/>
  <c r="K81" i="4" s="1"/>
  <c r="I80" i="4"/>
  <c r="K80" i="4" s="1"/>
  <c r="I79" i="4"/>
  <c r="I78" i="4"/>
  <c r="K78" i="4" s="1"/>
  <c r="I77" i="4"/>
  <c r="D95" i="4" l="1"/>
  <c r="F95" i="4"/>
  <c r="F97" i="4"/>
  <c r="D97" i="4"/>
  <c r="D98" i="4"/>
  <c r="F98" i="4"/>
  <c r="T86" i="4"/>
  <c r="R86" i="4"/>
  <c r="M131" i="4"/>
  <c r="K131" i="4"/>
  <c r="W46" i="4"/>
  <c r="W45" i="4"/>
  <c r="W43" i="4"/>
  <c r="W42" i="4"/>
  <c r="W39" i="4"/>
  <c r="W25" i="4"/>
  <c r="W7" i="4"/>
  <c r="B46" i="4"/>
  <c r="D46" i="4" s="1"/>
  <c r="B45" i="4"/>
  <c r="D45" i="4" s="1"/>
  <c r="B43" i="4"/>
  <c r="B39" i="4"/>
  <c r="D39" i="4" s="1"/>
  <c r="P46" i="4"/>
  <c r="P45" i="4"/>
  <c r="P44" i="4"/>
  <c r="R44" i="4" s="1"/>
  <c r="P43" i="4"/>
  <c r="P42" i="4"/>
  <c r="R42" i="4" s="1"/>
  <c r="P41" i="4"/>
  <c r="R41" i="4" s="1"/>
  <c r="P39" i="4"/>
  <c r="R39" i="4" s="1"/>
  <c r="P34" i="4"/>
  <c r="R34" i="4" s="1"/>
  <c r="P33" i="4"/>
  <c r="R33" i="4" s="1"/>
  <c r="P32" i="4"/>
  <c r="R32" i="4" s="1"/>
  <c r="P31" i="4"/>
  <c r="R31" i="4" s="1"/>
  <c r="P30" i="4"/>
  <c r="R30" i="4" s="1"/>
  <c r="P28" i="4"/>
  <c r="R28" i="4" s="1"/>
  <c r="P27" i="4"/>
  <c r="R27" i="4" s="1"/>
  <c r="P26" i="4"/>
  <c r="R26" i="4" s="1"/>
  <c r="P25" i="4"/>
  <c r="P20" i="4"/>
  <c r="R20" i="4" s="1"/>
  <c r="P19" i="4"/>
  <c r="R19" i="4" s="1"/>
  <c r="P18" i="4"/>
  <c r="R18" i="4" s="1"/>
  <c r="P17" i="4"/>
  <c r="R17" i="4" s="1"/>
  <c r="P16" i="4"/>
  <c r="R16" i="4" s="1"/>
  <c r="P15" i="4"/>
  <c r="R15" i="4" s="1"/>
  <c r="P14" i="4"/>
  <c r="R14" i="4" s="1"/>
  <c r="P13" i="4"/>
  <c r="R13" i="4" s="1"/>
  <c r="P12" i="4"/>
  <c r="R12" i="4" s="1"/>
  <c r="P11" i="4"/>
  <c r="R11" i="4" s="1"/>
  <c r="P10" i="4"/>
  <c r="R10" i="4" s="1"/>
  <c r="P9" i="4"/>
  <c r="R9" i="4" s="1"/>
  <c r="P8" i="4"/>
  <c r="R8" i="4" s="1"/>
  <c r="P7" i="4"/>
  <c r="T43" i="4" l="1"/>
  <c r="R43" i="4"/>
  <c r="AA43" i="4"/>
  <c r="Y43" i="4"/>
  <c r="D43" i="4"/>
  <c r="F43" i="4"/>
  <c r="AA45" i="4"/>
  <c r="Y45" i="4"/>
  <c r="T45" i="4"/>
  <c r="R45" i="4"/>
  <c r="Y46" i="4"/>
  <c r="AA46" i="4"/>
  <c r="T46" i="4"/>
  <c r="R46" i="4"/>
  <c r="AA42" i="4"/>
  <c r="Y42" i="4"/>
  <c r="F46" i="4"/>
  <c r="F45" i="4"/>
  <c r="T44" i="4"/>
  <c r="T42" i="4"/>
  <c r="I46" i="4"/>
  <c r="I45" i="4"/>
  <c r="I44" i="4"/>
  <c r="I43" i="4"/>
  <c r="I42" i="4"/>
  <c r="I41" i="4"/>
  <c r="I39" i="4"/>
  <c r="I34" i="4"/>
  <c r="I33" i="4"/>
  <c r="I32" i="4"/>
  <c r="I31" i="4"/>
  <c r="I30" i="4"/>
  <c r="K30" i="4" s="1"/>
  <c r="I29" i="4"/>
  <c r="I28" i="4"/>
  <c r="I27" i="4"/>
  <c r="I26" i="4"/>
  <c r="I25" i="4"/>
  <c r="I20" i="4"/>
  <c r="I21" i="4" s="1"/>
  <c r="B77" i="3" l="1"/>
  <c r="D81" i="1" l="1"/>
  <c r="D80" i="1"/>
  <c r="D79" i="1"/>
  <c r="D78" i="1"/>
  <c r="D77" i="1"/>
  <c r="D76" i="1"/>
  <c r="D75" i="1"/>
  <c r="D74" i="1"/>
  <c r="C81" i="1"/>
  <c r="C79" i="1"/>
  <c r="C78" i="1"/>
  <c r="C77" i="1"/>
  <c r="C74" i="1"/>
  <c r="C64" i="1"/>
  <c r="B64" i="1" s="1"/>
  <c r="C62" i="1"/>
  <c r="B62" i="1" s="1"/>
  <c r="C61" i="1"/>
  <c r="B61" i="1" s="1"/>
  <c r="C60" i="1"/>
  <c r="D60" i="1"/>
  <c r="D57" i="1"/>
  <c r="B50" i="1"/>
  <c r="B49" i="1"/>
  <c r="B48" i="1"/>
  <c r="B46" i="1"/>
  <c r="B42" i="1"/>
  <c r="B41" i="1"/>
  <c r="D47" i="1"/>
  <c r="D45" i="1"/>
  <c r="D44" i="1"/>
  <c r="D43" i="1"/>
  <c r="D40" i="1"/>
  <c r="C47" i="1"/>
  <c r="C45" i="1"/>
  <c r="C44" i="1"/>
  <c r="C43" i="1"/>
  <c r="C40" i="1"/>
  <c r="D30" i="1"/>
  <c r="D29" i="1"/>
  <c r="D28" i="1"/>
  <c r="D27" i="1"/>
  <c r="D26" i="1"/>
  <c r="D25" i="1"/>
  <c r="D24" i="1"/>
  <c r="D23" i="1"/>
  <c r="B23" i="1" s="1"/>
  <c r="C30" i="1"/>
  <c r="C28" i="1"/>
  <c r="C27" i="1"/>
  <c r="C26" i="1"/>
  <c r="L23" i="3"/>
  <c r="L57" i="3"/>
  <c r="C57" i="1" s="1"/>
  <c r="L74" i="3"/>
  <c r="G74" i="3"/>
  <c r="G57" i="3"/>
  <c r="B74" i="3"/>
  <c r="B57" i="3"/>
  <c r="L40" i="3"/>
  <c r="I51" i="3"/>
  <c r="G40" i="3"/>
  <c r="B40" i="3"/>
  <c r="N51" i="3"/>
  <c r="M51" i="3"/>
  <c r="L47" i="3"/>
  <c r="L45" i="3"/>
  <c r="L44" i="3"/>
  <c r="L43" i="3"/>
  <c r="G45" i="3"/>
  <c r="G44" i="3"/>
  <c r="G43" i="3"/>
  <c r="L64" i="3"/>
  <c r="L62" i="3"/>
  <c r="L61" i="3"/>
  <c r="L26" i="3"/>
  <c r="L27" i="3"/>
  <c r="L28" i="3"/>
  <c r="L30" i="3"/>
  <c r="B57" i="1" l="1"/>
  <c r="B74" i="1"/>
  <c r="B44" i="1"/>
  <c r="B45" i="1"/>
  <c r="G51" i="3"/>
  <c r="G13" i="3" s="1"/>
  <c r="B43" i="1"/>
  <c r="B40" i="1"/>
  <c r="B81" i="1"/>
  <c r="B79" i="1"/>
  <c r="B78" i="1"/>
  <c r="D85" i="1"/>
  <c r="B77" i="1"/>
  <c r="B47" i="1"/>
  <c r="B27" i="1"/>
  <c r="B30" i="1"/>
  <c r="B28" i="1"/>
  <c r="D34" i="1"/>
  <c r="B26" i="1"/>
  <c r="C85" i="1"/>
  <c r="C51" i="1"/>
  <c r="C68" i="1"/>
  <c r="B60" i="1"/>
  <c r="D68" i="1"/>
  <c r="D51" i="1"/>
  <c r="C34" i="1"/>
  <c r="L68" i="3"/>
  <c r="L14" i="3" s="1"/>
  <c r="L51" i="3"/>
  <c r="L13" i="3" s="1"/>
  <c r="N85" i="3"/>
  <c r="M85" i="3"/>
  <c r="L81" i="3"/>
  <c r="L79" i="3"/>
  <c r="L78" i="3"/>
  <c r="L77" i="3"/>
  <c r="N34" i="3"/>
  <c r="M34" i="3"/>
  <c r="G62" i="3"/>
  <c r="G61" i="3"/>
  <c r="G60" i="3"/>
  <c r="I34" i="3"/>
  <c r="H34" i="3"/>
  <c r="G28" i="3"/>
  <c r="G27" i="3"/>
  <c r="G26" i="3"/>
  <c r="I85" i="3"/>
  <c r="H85" i="3"/>
  <c r="G81" i="3"/>
  <c r="G79" i="3"/>
  <c r="G78" i="3"/>
  <c r="G77" i="3"/>
  <c r="D85" i="3"/>
  <c r="C85" i="3"/>
  <c r="B79" i="3"/>
  <c r="B78" i="3"/>
  <c r="D34" i="3"/>
  <c r="B28" i="3"/>
  <c r="B27" i="3"/>
  <c r="B60" i="3"/>
  <c r="B64" i="3"/>
  <c r="D68" i="3"/>
  <c r="C68" i="3"/>
  <c r="B62" i="3"/>
  <c r="B61" i="3"/>
  <c r="D51" i="3"/>
  <c r="B45" i="3"/>
  <c r="B44" i="3"/>
  <c r="B43" i="3"/>
  <c r="S46" i="2"/>
  <c r="S45" i="2"/>
  <c r="S44" i="2"/>
  <c r="S43" i="2"/>
  <c r="S42" i="2"/>
  <c r="S41" i="2"/>
  <c r="S40" i="2"/>
  <c r="S39" i="2"/>
  <c r="Q46" i="2"/>
  <c r="Q45" i="2"/>
  <c r="Q44" i="2"/>
  <c r="Q43" i="2"/>
  <c r="Q42" i="2"/>
  <c r="Q41" i="2"/>
  <c r="Q40" i="2"/>
  <c r="Q39" i="2"/>
  <c r="P46" i="2"/>
  <c r="P45" i="2"/>
  <c r="P44" i="2"/>
  <c r="P43" i="2"/>
  <c r="P42" i="2"/>
  <c r="P41" i="2"/>
  <c r="P40" i="2"/>
  <c r="P39" i="2"/>
  <c r="S34" i="2"/>
  <c r="S33" i="2"/>
  <c r="S32" i="2"/>
  <c r="S31" i="2"/>
  <c r="S30" i="2"/>
  <c r="S29" i="2"/>
  <c r="S28" i="2"/>
  <c r="S27" i="2"/>
  <c r="S26" i="2"/>
  <c r="S25" i="2"/>
  <c r="Q34" i="2"/>
  <c r="Q33" i="2"/>
  <c r="Q32" i="2"/>
  <c r="Q31" i="2"/>
  <c r="Q30" i="2"/>
  <c r="Q29" i="2"/>
  <c r="Q28" i="2"/>
  <c r="Q27" i="2"/>
  <c r="Q26" i="2"/>
  <c r="Q25" i="2"/>
  <c r="P34" i="2"/>
  <c r="P33" i="2"/>
  <c r="P32" i="2"/>
  <c r="P31" i="2"/>
  <c r="P30" i="2"/>
  <c r="P29" i="2"/>
  <c r="P28" i="2"/>
  <c r="P27" i="2"/>
  <c r="P26" i="2"/>
  <c r="P25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Q20" i="2"/>
  <c r="Q19" i="2"/>
  <c r="Q18" i="2"/>
  <c r="Q17" i="2"/>
  <c r="Q15" i="2"/>
  <c r="Q14" i="2"/>
  <c r="Q13" i="2"/>
  <c r="Q12" i="2"/>
  <c r="Q11" i="2"/>
  <c r="Q10" i="2"/>
  <c r="Q9" i="2"/>
  <c r="Q8" i="2"/>
  <c r="Q7" i="2"/>
  <c r="P20" i="2"/>
  <c r="P19" i="2"/>
  <c r="P18" i="2"/>
  <c r="P17" i="2"/>
  <c r="P16" i="2"/>
  <c r="R16" i="2" s="1"/>
  <c r="P15" i="2"/>
  <c r="P14" i="2"/>
  <c r="P13" i="2"/>
  <c r="P12" i="2"/>
  <c r="P11" i="2"/>
  <c r="P10" i="2"/>
  <c r="P9" i="2"/>
  <c r="P8" i="2"/>
  <c r="P7" i="2"/>
  <c r="E47" i="2"/>
  <c r="J46" i="2"/>
  <c r="J45" i="2"/>
  <c r="J44" i="2"/>
  <c r="J43" i="2"/>
  <c r="J42" i="2"/>
  <c r="J41" i="2"/>
  <c r="J40" i="2"/>
  <c r="J39" i="2"/>
  <c r="I46" i="2"/>
  <c r="M46" i="2" s="1"/>
  <c r="I45" i="2"/>
  <c r="M45" i="2" s="1"/>
  <c r="I44" i="2"/>
  <c r="M44" i="2" s="1"/>
  <c r="I43" i="2"/>
  <c r="M43" i="2" s="1"/>
  <c r="I42" i="2"/>
  <c r="M42" i="2" s="1"/>
  <c r="I41" i="2"/>
  <c r="M41" i="2" s="1"/>
  <c r="I40" i="2"/>
  <c r="I39" i="2"/>
  <c r="L34" i="2"/>
  <c r="L33" i="2"/>
  <c r="L32" i="2"/>
  <c r="L31" i="2"/>
  <c r="L30" i="2"/>
  <c r="L29" i="2"/>
  <c r="L28" i="2"/>
  <c r="L27" i="2"/>
  <c r="L26" i="2"/>
  <c r="L25" i="2"/>
  <c r="J34" i="2"/>
  <c r="J33" i="2"/>
  <c r="J32" i="2"/>
  <c r="J31" i="2"/>
  <c r="J30" i="2"/>
  <c r="J29" i="2"/>
  <c r="J28" i="2"/>
  <c r="J27" i="2"/>
  <c r="J26" i="2"/>
  <c r="J25" i="2"/>
  <c r="I34" i="2"/>
  <c r="M34" i="2" s="1"/>
  <c r="I33" i="2"/>
  <c r="M33" i="2" s="1"/>
  <c r="I32" i="2"/>
  <c r="M32" i="2" s="1"/>
  <c r="I31" i="2"/>
  <c r="M31" i="2" s="1"/>
  <c r="I30" i="2"/>
  <c r="M30" i="2" s="1"/>
  <c r="I29" i="2"/>
  <c r="M29" i="2" s="1"/>
  <c r="I28" i="2"/>
  <c r="M28" i="2" s="1"/>
  <c r="I27" i="2"/>
  <c r="M27" i="2" s="1"/>
  <c r="I26" i="2"/>
  <c r="M26" i="2" s="1"/>
  <c r="I25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0" i="2"/>
  <c r="M20" i="2" s="1"/>
  <c r="I19" i="2"/>
  <c r="M19" i="2" s="1"/>
  <c r="I18" i="2"/>
  <c r="M18" i="2" s="1"/>
  <c r="I17" i="2"/>
  <c r="M17" i="2" s="1"/>
  <c r="I16" i="2"/>
  <c r="M16" i="2" s="1"/>
  <c r="I15" i="2"/>
  <c r="M15" i="2" s="1"/>
  <c r="I14" i="2"/>
  <c r="M14" i="2" s="1"/>
  <c r="I13" i="2"/>
  <c r="M13" i="2" s="1"/>
  <c r="I12" i="2"/>
  <c r="M12" i="2" s="1"/>
  <c r="I11" i="2"/>
  <c r="M11" i="2" s="1"/>
  <c r="I10" i="2"/>
  <c r="M10" i="2" s="1"/>
  <c r="I9" i="2"/>
  <c r="M9" i="2" s="1"/>
  <c r="I8" i="2"/>
  <c r="M8" i="2" s="1"/>
  <c r="I7" i="2"/>
  <c r="W46" i="2"/>
  <c r="W45" i="2"/>
  <c r="W44" i="2"/>
  <c r="W43" i="2"/>
  <c r="W42" i="2"/>
  <c r="W41" i="2"/>
  <c r="W40" i="2"/>
  <c r="W39" i="2"/>
  <c r="W34" i="2"/>
  <c r="W33" i="2"/>
  <c r="W32" i="2"/>
  <c r="W31" i="2"/>
  <c r="W30" i="2"/>
  <c r="W29" i="2"/>
  <c r="Y29" i="2" s="1"/>
  <c r="W28" i="2"/>
  <c r="W27" i="2"/>
  <c r="W26" i="2"/>
  <c r="W25" i="2"/>
  <c r="W20" i="2"/>
  <c r="AA20" i="2" s="1"/>
  <c r="W19" i="2"/>
  <c r="W18" i="2"/>
  <c r="W17" i="2"/>
  <c r="W16" i="2"/>
  <c r="W15" i="2"/>
  <c r="W14" i="2"/>
  <c r="W13" i="2"/>
  <c r="Y13" i="2" s="1"/>
  <c r="W12" i="2"/>
  <c r="W11" i="2"/>
  <c r="W10" i="2"/>
  <c r="W9" i="2"/>
  <c r="W8" i="2"/>
  <c r="W7" i="2"/>
  <c r="Y7" i="2" s="1"/>
  <c r="B46" i="2"/>
  <c r="D46" i="2" s="1"/>
  <c r="B45" i="2"/>
  <c r="D45" i="2" s="1"/>
  <c r="B44" i="2"/>
  <c r="B43" i="2"/>
  <c r="D43" i="2" s="1"/>
  <c r="B42" i="2"/>
  <c r="D42" i="2" s="1"/>
  <c r="B41" i="2"/>
  <c r="B40" i="2"/>
  <c r="B39" i="2"/>
  <c r="D39" i="2" s="1"/>
  <c r="B34" i="2"/>
  <c r="B33" i="2"/>
  <c r="B32" i="2"/>
  <c r="B31" i="2"/>
  <c r="D31" i="2" s="1"/>
  <c r="B30" i="2"/>
  <c r="D30" i="2" s="1"/>
  <c r="B29" i="2"/>
  <c r="B28" i="2"/>
  <c r="D28" i="2" s="1"/>
  <c r="B27" i="2"/>
  <c r="B26" i="2"/>
  <c r="D26" i="2" s="1"/>
  <c r="B25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S151" i="4"/>
  <c r="S139" i="4"/>
  <c r="S153" i="4" s="1"/>
  <c r="Q151" i="4"/>
  <c r="Q125" i="4"/>
  <c r="Q139" i="4"/>
  <c r="L151" i="4"/>
  <c r="L139" i="4"/>
  <c r="I139" i="4"/>
  <c r="L125" i="4"/>
  <c r="J139" i="4"/>
  <c r="D91" i="4"/>
  <c r="Z47" i="4"/>
  <c r="X47" i="4"/>
  <c r="X35" i="4"/>
  <c r="Z35" i="4"/>
  <c r="X21" i="4"/>
  <c r="Z21" i="4"/>
  <c r="F9" i="2" l="1"/>
  <c r="D9" i="2"/>
  <c r="F17" i="2"/>
  <c r="D17" i="2"/>
  <c r="F19" i="2"/>
  <c r="D19" i="2"/>
  <c r="F18" i="2"/>
  <c r="D18" i="2"/>
  <c r="F8" i="2"/>
  <c r="D8" i="2"/>
  <c r="F16" i="2"/>
  <c r="D16" i="2"/>
  <c r="F20" i="2"/>
  <c r="D20" i="2"/>
  <c r="R34" i="2"/>
  <c r="R29" i="2"/>
  <c r="R33" i="2"/>
  <c r="R8" i="2"/>
  <c r="R12" i="2"/>
  <c r="R17" i="2"/>
  <c r="K10" i="2"/>
  <c r="K29" i="2"/>
  <c r="K33" i="2"/>
  <c r="K18" i="2"/>
  <c r="K9" i="2"/>
  <c r="K17" i="2"/>
  <c r="K30" i="2"/>
  <c r="K14" i="2"/>
  <c r="K34" i="2"/>
  <c r="K26" i="2"/>
  <c r="K19" i="2"/>
  <c r="K13" i="2"/>
  <c r="K46" i="2"/>
  <c r="K44" i="2"/>
  <c r="K41" i="2"/>
  <c r="K45" i="2"/>
  <c r="K43" i="2"/>
  <c r="K42" i="2"/>
  <c r="K27" i="2"/>
  <c r="K31" i="2"/>
  <c r="K28" i="2"/>
  <c r="K32" i="2"/>
  <c r="K11" i="2"/>
  <c r="K15" i="2"/>
  <c r="K8" i="2"/>
  <c r="K12" i="2"/>
  <c r="K16" i="2"/>
  <c r="K20" i="2"/>
  <c r="R30" i="2"/>
  <c r="R26" i="2"/>
  <c r="R20" i="2"/>
  <c r="R11" i="2"/>
  <c r="R43" i="2"/>
  <c r="R44" i="2"/>
  <c r="R41" i="2"/>
  <c r="R45" i="2"/>
  <c r="R42" i="2"/>
  <c r="R46" i="2"/>
  <c r="R27" i="2"/>
  <c r="R31" i="2"/>
  <c r="R28" i="2"/>
  <c r="R32" i="2"/>
  <c r="R9" i="2"/>
  <c r="R13" i="2"/>
  <c r="R18" i="2"/>
  <c r="R10" i="2"/>
  <c r="R14" i="2"/>
  <c r="R19" i="2"/>
  <c r="R15" i="2"/>
  <c r="AA43" i="2"/>
  <c r="Y43" i="2"/>
  <c r="AA44" i="2"/>
  <c r="Y44" i="2"/>
  <c r="AA41" i="2"/>
  <c r="Y41" i="2"/>
  <c r="AA45" i="2"/>
  <c r="Y45" i="2"/>
  <c r="AA42" i="2"/>
  <c r="Y42" i="2"/>
  <c r="AA46" i="2"/>
  <c r="Y46" i="2"/>
  <c r="AA33" i="2"/>
  <c r="Y33" i="2"/>
  <c r="AA26" i="2"/>
  <c r="Y26" i="2"/>
  <c r="AA30" i="2"/>
  <c r="Y30" i="2"/>
  <c r="Y34" i="2"/>
  <c r="AA34" i="2"/>
  <c r="AA27" i="2"/>
  <c r="Y27" i="2"/>
  <c r="AA31" i="2"/>
  <c r="Y31" i="2"/>
  <c r="AA28" i="2"/>
  <c r="Y28" i="2"/>
  <c r="AA32" i="2"/>
  <c r="Y32" i="2"/>
  <c r="AA11" i="2"/>
  <c r="Y11" i="2"/>
  <c r="AA19" i="2"/>
  <c r="Y19" i="2"/>
  <c r="AA8" i="2"/>
  <c r="Y8" i="2"/>
  <c r="AA12" i="2"/>
  <c r="Y12" i="2"/>
  <c r="AA16" i="2"/>
  <c r="Y16" i="2"/>
  <c r="AA15" i="2"/>
  <c r="Y15" i="2"/>
  <c r="AA9" i="2"/>
  <c r="Y9" i="2"/>
  <c r="AA17" i="2"/>
  <c r="Y17" i="2"/>
  <c r="AA10" i="2"/>
  <c r="Y10" i="2"/>
  <c r="AA14" i="2"/>
  <c r="Y14" i="2"/>
  <c r="AA18" i="2"/>
  <c r="Y18" i="2"/>
  <c r="L85" i="3"/>
  <c r="L15" i="3" s="1"/>
  <c r="B68" i="1"/>
  <c r="B14" i="1" s="1"/>
  <c r="B85" i="1"/>
  <c r="B15" i="1" s="1"/>
  <c r="G34" i="3"/>
  <c r="G12" i="3" s="1"/>
  <c r="G68" i="3"/>
  <c r="B51" i="1"/>
  <c r="B13" i="1" s="1"/>
  <c r="B51" i="3"/>
  <c r="B13" i="3" s="1"/>
  <c r="B34" i="3"/>
  <c r="B12" i="3" s="1"/>
  <c r="B34" i="1"/>
  <c r="B12" i="1" s="1"/>
  <c r="L153" i="4"/>
  <c r="B21" i="2"/>
  <c r="Z49" i="4"/>
  <c r="S47" i="2"/>
  <c r="Q21" i="2"/>
  <c r="L21" i="2"/>
  <c r="J21" i="2"/>
  <c r="L34" i="3"/>
  <c r="L12" i="3" s="1"/>
  <c r="G85" i="3"/>
  <c r="G15" i="3" s="1"/>
  <c r="B85" i="3"/>
  <c r="B15" i="3" s="1"/>
  <c r="B68" i="3"/>
  <c r="B14" i="3" s="1"/>
  <c r="Q35" i="2"/>
  <c r="L35" i="2"/>
  <c r="I21" i="2"/>
  <c r="W47" i="2"/>
  <c r="S99" i="4"/>
  <c r="Q99" i="4"/>
  <c r="S87" i="4"/>
  <c r="Q87" i="4"/>
  <c r="Q73" i="4"/>
  <c r="S73" i="4"/>
  <c r="S47" i="4"/>
  <c r="Q47" i="4"/>
  <c r="Q35" i="4"/>
  <c r="Q21" i="4"/>
  <c r="S35" i="4"/>
  <c r="L99" i="4"/>
  <c r="L87" i="4"/>
  <c r="L73" i="4"/>
  <c r="F91" i="4"/>
  <c r="M91" i="4"/>
  <c r="L47" i="4"/>
  <c r="L35" i="4"/>
  <c r="L21" i="4"/>
  <c r="L49" i="4" l="1"/>
  <c r="L16" i="3"/>
  <c r="M15" i="3" s="1"/>
  <c r="S35" i="2"/>
  <c r="L101" i="4"/>
  <c r="G14" i="3"/>
  <c r="G16" i="3" s="1"/>
  <c r="H15" i="3" s="1"/>
  <c r="L49" i="2"/>
  <c r="S101" i="4"/>
  <c r="M12" i="3" l="1"/>
  <c r="M13" i="3"/>
  <c r="M14" i="3"/>
  <c r="H13" i="3"/>
  <c r="H12" i="3"/>
  <c r="H14" i="3"/>
  <c r="E47" i="4"/>
  <c r="F39" i="4"/>
  <c r="B35" i="4"/>
  <c r="E35" i="4"/>
  <c r="E21" i="4"/>
  <c r="W151" i="4"/>
  <c r="P151" i="4"/>
  <c r="I151" i="4"/>
  <c r="C151" i="4"/>
  <c r="B151" i="4"/>
  <c r="AA150" i="4"/>
  <c r="T150" i="4"/>
  <c r="M150" i="4"/>
  <c r="K150" i="4"/>
  <c r="AA149" i="4"/>
  <c r="T149" i="4"/>
  <c r="M149" i="4"/>
  <c r="K149" i="4"/>
  <c r="T148" i="4"/>
  <c r="M148" i="4"/>
  <c r="K148" i="4"/>
  <c r="AA147" i="4"/>
  <c r="T147" i="4"/>
  <c r="M147" i="4"/>
  <c r="K147" i="4"/>
  <c r="AA146" i="4"/>
  <c r="T146" i="4"/>
  <c r="M146" i="4"/>
  <c r="K146" i="4"/>
  <c r="AA145" i="4"/>
  <c r="T145" i="4"/>
  <c r="M145" i="4"/>
  <c r="K145" i="4"/>
  <c r="AA143" i="4"/>
  <c r="Y143" i="4"/>
  <c r="R143" i="4"/>
  <c r="M143" i="4"/>
  <c r="K143" i="4"/>
  <c r="D143" i="4"/>
  <c r="W139" i="4"/>
  <c r="P139" i="4"/>
  <c r="T139" i="4" s="1"/>
  <c r="C139" i="4"/>
  <c r="B139" i="4"/>
  <c r="M138" i="4"/>
  <c r="K138" i="4"/>
  <c r="M137" i="4"/>
  <c r="K137" i="4"/>
  <c r="M136" i="4"/>
  <c r="K136" i="4"/>
  <c r="M135" i="4"/>
  <c r="K135" i="4"/>
  <c r="M134" i="4"/>
  <c r="K134" i="4"/>
  <c r="M133" i="4"/>
  <c r="K133" i="4"/>
  <c r="M132" i="4"/>
  <c r="K132" i="4"/>
  <c r="M130" i="4"/>
  <c r="K130" i="4"/>
  <c r="Y129" i="4"/>
  <c r="R129" i="4"/>
  <c r="M129" i="4"/>
  <c r="K129" i="4"/>
  <c r="W125" i="4"/>
  <c r="P125" i="4"/>
  <c r="I125" i="4"/>
  <c r="E125" i="4"/>
  <c r="C125" i="4"/>
  <c r="B125" i="4"/>
  <c r="AA124" i="4"/>
  <c r="M124" i="4"/>
  <c r="K124" i="4"/>
  <c r="AA123" i="4"/>
  <c r="M123" i="4"/>
  <c r="K123" i="4"/>
  <c r="AA122" i="4"/>
  <c r="M122" i="4"/>
  <c r="K122" i="4"/>
  <c r="AA121" i="4"/>
  <c r="M121" i="4"/>
  <c r="K121" i="4"/>
  <c r="AA120" i="4"/>
  <c r="M120" i="4"/>
  <c r="K120" i="4"/>
  <c r="AA119" i="4"/>
  <c r="M119" i="4"/>
  <c r="K119" i="4"/>
  <c r="M118" i="4"/>
  <c r="K118" i="4"/>
  <c r="M117" i="4"/>
  <c r="K117" i="4"/>
  <c r="AA116" i="4"/>
  <c r="M116" i="4"/>
  <c r="K116" i="4"/>
  <c r="M115" i="4"/>
  <c r="K115" i="4"/>
  <c r="AA114" i="4"/>
  <c r="M114" i="4"/>
  <c r="K114" i="4"/>
  <c r="AA113" i="4"/>
  <c r="M113" i="4"/>
  <c r="K113" i="4"/>
  <c r="AA112" i="4"/>
  <c r="M112" i="4"/>
  <c r="K112" i="4"/>
  <c r="AA111" i="4"/>
  <c r="Y111" i="4"/>
  <c r="R111" i="4"/>
  <c r="M111" i="4"/>
  <c r="K111" i="4"/>
  <c r="F111" i="4"/>
  <c r="D111" i="4"/>
  <c r="W99" i="4"/>
  <c r="P99" i="4"/>
  <c r="I99" i="4"/>
  <c r="C99" i="4"/>
  <c r="B99" i="4"/>
  <c r="AA98" i="4"/>
  <c r="T98" i="4"/>
  <c r="M98" i="4"/>
  <c r="K98" i="4"/>
  <c r="AA97" i="4"/>
  <c r="T97" i="4"/>
  <c r="M97" i="4"/>
  <c r="K97" i="4"/>
  <c r="M96" i="4"/>
  <c r="K96" i="4"/>
  <c r="AA95" i="4"/>
  <c r="T95" i="4"/>
  <c r="M95" i="4"/>
  <c r="K95" i="4"/>
  <c r="AA94" i="4"/>
  <c r="T94" i="4"/>
  <c r="M94" i="4"/>
  <c r="K94" i="4"/>
  <c r="AA93" i="4"/>
  <c r="T93" i="4"/>
  <c r="K93" i="4"/>
  <c r="AA91" i="4"/>
  <c r="Y91" i="4"/>
  <c r="T91" i="4"/>
  <c r="R91" i="4"/>
  <c r="K91" i="4"/>
  <c r="W87" i="4"/>
  <c r="P87" i="4"/>
  <c r="J87" i="4"/>
  <c r="I87" i="4"/>
  <c r="C87" i="4"/>
  <c r="B87" i="4"/>
  <c r="F87" i="4" s="1"/>
  <c r="M86" i="4"/>
  <c r="M85" i="4"/>
  <c r="T84" i="4"/>
  <c r="M84" i="4"/>
  <c r="T83" i="4"/>
  <c r="M83" i="4"/>
  <c r="T82" i="4"/>
  <c r="M82" i="4"/>
  <c r="M81" i="4"/>
  <c r="T80" i="4"/>
  <c r="M80" i="4"/>
  <c r="T78" i="4"/>
  <c r="M78" i="4"/>
  <c r="AA77" i="4"/>
  <c r="Y77" i="4"/>
  <c r="T77" i="4"/>
  <c r="R77" i="4"/>
  <c r="M77" i="4"/>
  <c r="K77" i="4"/>
  <c r="W73" i="4"/>
  <c r="X73" i="4" s="1"/>
  <c r="P73" i="4"/>
  <c r="R73" i="4" s="1"/>
  <c r="J73" i="4"/>
  <c r="I73" i="4"/>
  <c r="M73" i="4" s="1"/>
  <c r="E73" i="4"/>
  <c r="C73" i="4"/>
  <c r="B73" i="4"/>
  <c r="M72" i="4"/>
  <c r="K72" i="4"/>
  <c r="M71" i="4"/>
  <c r="K71" i="4"/>
  <c r="M70" i="4"/>
  <c r="K70" i="4"/>
  <c r="M69" i="4"/>
  <c r="K69" i="4"/>
  <c r="M68" i="4"/>
  <c r="K68" i="4"/>
  <c r="M67" i="4"/>
  <c r="K67" i="4"/>
  <c r="M66" i="4"/>
  <c r="K66" i="4"/>
  <c r="M65" i="4"/>
  <c r="K65" i="4"/>
  <c r="M64" i="4"/>
  <c r="K64" i="4"/>
  <c r="M63" i="4"/>
  <c r="K63" i="4"/>
  <c r="M62" i="4"/>
  <c r="K62" i="4"/>
  <c r="M61" i="4"/>
  <c r="K61" i="4"/>
  <c r="M60" i="4"/>
  <c r="K60" i="4"/>
  <c r="AA59" i="4"/>
  <c r="Y59" i="4"/>
  <c r="R59" i="4"/>
  <c r="M59" i="4"/>
  <c r="K59" i="4"/>
  <c r="F59" i="4"/>
  <c r="D59" i="4"/>
  <c r="R153" i="4" l="1"/>
  <c r="R101" i="4"/>
  <c r="K101" i="4"/>
  <c r="M153" i="4"/>
  <c r="T151" i="4"/>
  <c r="R151" i="4"/>
  <c r="R125" i="4"/>
  <c r="T125" i="4"/>
  <c r="M16" i="3"/>
  <c r="K153" i="4"/>
  <c r="M101" i="4"/>
  <c r="H16" i="3"/>
  <c r="X151" i="4"/>
  <c r="Y151" i="4" s="1"/>
  <c r="W153" i="4"/>
  <c r="AA153" i="4" s="1"/>
  <c r="AA151" i="4"/>
  <c r="X139" i="4"/>
  <c r="Y139" i="4" s="1"/>
  <c r="AA139" i="4"/>
  <c r="X125" i="4"/>
  <c r="Y125" i="4" s="1"/>
  <c r="AA125" i="4"/>
  <c r="B153" i="4"/>
  <c r="P153" i="4"/>
  <c r="K73" i="4"/>
  <c r="K99" i="4"/>
  <c r="M99" i="4"/>
  <c r="I101" i="4"/>
  <c r="J101" i="4" s="1"/>
  <c r="D99" i="4"/>
  <c r="F99" i="4"/>
  <c r="X99" i="4"/>
  <c r="Y99" i="4" s="1"/>
  <c r="AA99" i="4"/>
  <c r="X87" i="4"/>
  <c r="Y87" i="4" s="1"/>
  <c r="AA87" i="4"/>
  <c r="T73" i="4"/>
  <c r="Y73" i="4"/>
  <c r="AA73" i="4"/>
  <c r="D139" i="4"/>
  <c r="R139" i="4"/>
  <c r="M151" i="4"/>
  <c r="K151" i="4"/>
  <c r="M139" i="4"/>
  <c r="K139" i="4"/>
  <c r="I153" i="4"/>
  <c r="J153" i="4" s="1"/>
  <c r="K125" i="4"/>
  <c r="M125" i="4"/>
  <c r="D87" i="4"/>
  <c r="D73" i="4"/>
  <c r="F73" i="4"/>
  <c r="B101" i="4"/>
  <c r="C101" i="4" s="1"/>
  <c r="D125" i="4"/>
  <c r="F125" i="4"/>
  <c r="E49" i="4"/>
  <c r="T99" i="4"/>
  <c r="R99" i="4"/>
  <c r="R87" i="4"/>
  <c r="T87" i="4"/>
  <c r="P101" i="4"/>
  <c r="Q101" i="4" s="1"/>
  <c r="M87" i="4"/>
  <c r="K87" i="4"/>
  <c r="F35" i="4"/>
  <c r="W101" i="4"/>
  <c r="W47" i="4"/>
  <c r="P47" i="4"/>
  <c r="J47" i="4"/>
  <c r="I47" i="4"/>
  <c r="M47" i="4" s="1"/>
  <c r="C47" i="4"/>
  <c r="B47" i="4"/>
  <c r="M46" i="4"/>
  <c r="K46" i="4"/>
  <c r="M45" i="4"/>
  <c r="K45" i="4"/>
  <c r="M44" i="4"/>
  <c r="K44" i="4"/>
  <c r="M43" i="4"/>
  <c r="K43" i="4"/>
  <c r="M42" i="4"/>
  <c r="K42" i="4"/>
  <c r="M41" i="4"/>
  <c r="K41" i="4"/>
  <c r="AA39" i="4"/>
  <c r="Y39" i="4"/>
  <c r="T39" i="4"/>
  <c r="M39" i="4"/>
  <c r="K39" i="4"/>
  <c r="W35" i="4"/>
  <c r="P35" i="4"/>
  <c r="R35" i="4" s="1"/>
  <c r="I35" i="4"/>
  <c r="C35" i="4"/>
  <c r="D35" i="4" s="1"/>
  <c r="M34" i="4"/>
  <c r="K34" i="4"/>
  <c r="T33" i="4"/>
  <c r="M33" i="4"/>
  <c r="K33" i="4"/>
  <c r="T32" i="4"/>
  <c r="M32" i="4"/>
  <c r="K32" i="4"/>
  <c r="T31" i="4"/>
  <c r="M31" i="4"/>
  <c r="K31" i="4"/>
  <c r="T30" i="4"/>
  <c r="M30" i="4"/>
  <c r="M29" i="4"/>
  <c r="K29" i="4"/>
  <c r="T28" i="4"/>
  <c r="M28" i="4"/>
  <c r="K28" i="4"/>
  <c r="T26" i="4"/>
  <c r="M26" i="4"/>
  <c r="K26" i="4"/>
  <c r="AA25" i="4"/>
  <c r="Y25" i="4"/>
  <c r="T25" i="4"/>
  <c r="R25" i="4"/>
  <c r="M25" i="4"/>
  <c r="K25" i="4"/>
  <c r="W21" i="4"/>
  <c r="P21" i="4"/>
  <c r="R21" i="4" s="1"/>
  <c r="J21" i="4"/>
  <c r="M21" i="4"/>
  <c r="C21" i="4"/>
  <c r="B21" i="4"/>
  <c r="F21" i="4" s="1"/>
  <c r="M20" i="4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M13" i="4"/>
  <c r="K13" i="4"/>
  <c r="M12" i="4"/>
  <c r="K12" i="4"/>
  <c r="M11" i="4"/>
  <c r="K11" i="4"/>
  <c r="M10" i="4"/>
  <c r="K10" i="4"/>
  <c r="M9" i="4"/>
  <c r="K9" i="4"/>
  <c r="M8" i="4"/>
  <c r="K8" i="4"/>
  <c r="AA7" i="4"/>
  <c r="Y7" i="4"/>
  <c r="R7" i="4"/>
  <c r="M7" i="4"/>
  <c r="K7" i="4"/>
  <c r="B16" i="3"/>
  <c r="Q47" i="2"/>
  <c r="Q49" i="2" s="1"/>
  <c r="P47" i="2"/>
  <c r="J47" i="2"/>
  <c r="I47" i="2"/>
  <c r="C47" i="2"/>
  <c r="B47" i="2"/>
  <c r="T46" i="2"/>
  <c r="T45" i="2"/>
  <c r="T44" i="2"/>
  <c r="T43" i="2"/>
  <c r="T42" i="2"/>
  <c r="T41" i="2"/>
  <c r="AA39" i="2"/>
  <c r="Y39" i="2"/>
  <c r="T39" i="2"/>
  <c r="R39" i="2"/>
  <c r="M39" i="2"/>
  <c r="K39" i="2"/>
  <c r="W35" i="2"/>
  <c r="P35" i="2"/>
  <c r="J35" i="2"/>
  <c r="I35" i="2"/>
  <c r="C35" i="2"/>
  <c r="B35" i="2"/>
  <c r="T34" i="2"/>
  <c r="T33" i="2"/>
  <c r="T32" i="2"/>
  <c r="T31" i="2"/>
  <c r="T30" i="2"/>
  <c r="T29" i="2"/>
  <c r="T28" i="2"/>
  <c r="T26" i="2"/>
  <c r="AA25" i="2"/>
  <c r="Y25" i="2"/>
  <c r="T25" i="2"/>
  <c r="R25" i="2"/>
  <c r="M25" i="2"/>
  <c r="K25" i="2"/>
  <c r="W21" i="2"/>
  <c r="P21" i="2"/>
  <c r="R21" i="2" s="1"/>
  <c r="E21" i="2"/>
  <c r="C21" i="2"/>
  <c r="Y20" i="2"/>
  <c r="AA7" i="2"/>
  <c r="R7" i="2"/>
  <c r="M7" i="2"/>
  <c r="K7" i="2"/>
  <c r="B16" i="1"/>
  <c r="C13" i="1" s="1"/>
  <c r="R49" i="4" l="1"/>
  <c r="K49" i="4"/>
  <c r="I49" i="2"/>
  <c r="B49" i="4"/>
  <c r="C49" i="4" s="1"/>
  <c r="W49" i="2"/>
  <c r="X49" i="2" s="1"/>
  <c r="X153" i="4"/>
  <c r="Y153" i="4" s="1"/>
  <c r="J49" i="2"/>
  <c r="X101" i="4"/>
  <c r="Y101" i="4" s="1"/>
  <c r="AA101" i="4"/>
  <c r="K47" i="4"/>
  <c r="K21" i="4"/>
  <c r="I49" i="4"/>
  <c r="J49" i="4" s="1"/>
  <c r="M35" i="4"/>
  <c r="K35" i="4"/>
  <c r="M49" i="4"/>
  <c r="C14" i="3"/>
  <c r="C13" i="3"/>
  <c r="C15" i="3"/>
  <c r="T47" i="2"/>
  <c r="R47" i="2"/>
  <c r="T35" i="2"/>
  <c r="R35" i="2"/>
  <c r="K47" i="2"/>
  <c r="M47" i="2"/>
  <c r="M35" i="2"/>
  <c r="K35" i="2"/>
  <c r="K21" i="2"/>
  <c r="M21" i="2"/>
  <c r="X47" i="2"/>
  <c r="Y47" i="2" s="1"/>
  <c r="AA47" i="2"/>
  <c r="X35" i="2"/>
  <c r="Y35" i="2" s="1"/>
  <c r="AA35" i="2"/>
  <c r="X21" i="2"/>
  <c r="Y21" i="2" s="1"/>
  <c r="AA21" i="2"/>
  <c r="C153" i="4"/>
  <c r="D153" i="4" s="1"/>
  <c r="F153" i="4"/>
  <c r="D35" i="2"/>
  <c r="D101" i="4"/>
  <c r="F101" i="4"/>
  <c r="AA21" i="4"/>
  <c r="Y21" i="4"/>
  <c r="Y47" i="4"/>
  <c r="AA47" i="4"/>
  <c r="Y35" i="4"/>
  <c r="AA35" i="4"/>
  <c r="T47" i="4"/>
  <c r="R47" i="4"/>
  <c r="T35" i="4"/>
  <c r="D47" i="4"/>
  <c r="F47" i="4"/>
  <c r="D21" i="4"/>
  <c r="C12" i="3"/>
  <c r="P49" i="4"/>
  <c r="W49" i="4"/>
  <c r="P49" i="2"/>
  <c r="C12" i="1"/>
  <c r="C14" i="1"/>
  <c r="C15" i="1"/>
  <c r="F49" i="4" l="1"/>
  <c r="X49" i="4"/>
  <c r="Y49" i="4" s="1"/>
  <c r="AA49" i="4"/>
  <c r="R49" i="2"/>
  <c r="D49" i="4"/>
  <c r="C16" i="1"/>
  <c r="C16" i="3"/>
  <c r="M49" i="2"/>
  <c r="K49" i="2"/>
  <c r="T20" i="4"/>
  <c r="T13" i="4"/>
  <c r="T10" i="4"/>
  <c r="T15" i="4"/>
  <c r="T14" i="4"/>
  <c r="T12" i="4"/>
  <c r="T11" i="4"/>
  <c r="T18" i="4"/>
  <c r="T17" i="4"/>
  <c r="T16" i="4"/>
  <c r="T8" i="4"/>
  <c r="S21" i="4"/>
  <c r="T9" i="4"/>
  <c r="T19" i="4"/>
  <c r="T7" i="4"/>
  <c r="T49" i="4" s="1"/>
  <c r="T21" i="4" l="1"/>
  <c r="S49" i="4"/>
  <c r="Q49" i="4" s="1"/>
  <c r="T59" i="4"/>
  <c r="T70" i="4"/>
  <c r="T62" i="4"/>
  <c r="T72" i="4"/>
  <c r="T71" i="4"/>
  <c r="T60" i="4"/>
  <c r="T68" i="4"/>
  <c r="T61" i="4"/>
  <c r="T69" i="4"/>
  <c r="T67" i="4"/>
  <c r="T63" i="4"/>
  <c r="T112" i="4"/>
  <c r="T113" i="4"/>
  <c r="T114" i="4"/>
  <c r="T120" i="4"/>
  <c r="T121" i="4"/>
  <c r="T122" i="4"/>
  <c r="T123" i="4"/>
  <c r="T111" i="4"/>
  <c r="T118" i="4"/>
  <c r="T119" i="4"/>
  <c r="T124" i="4"/>
  <c r="T101" i="4" l="1"/>
  <c r="T153" i="4"/>
  <c r="Q153" i="4"/>
  <c r="F7" i="2"/>
  <c r="D7" i="2"/>
  <c r="F21" i="2"/>
  <c r="D21" i="2" l="1"/>
  <c r="B49" i="2"/>
  <c r="C49" i="2" s="1"/>
  <c r="D49" i="2" s="1"/>
  <c r="T19" i="2"/>
  <c r="T12" i="2"/>
  <c r="T10" i="2"/>
  <c r="T17" i="2"/>
  <c r="T18" i="2"/>
  <c r="T7" i="2"/>
  <c r="T14" i="2"/>
  <c r="T20" i="2"/>
  <c r="T8" i="2"/>
  <c r="S21" i="2"/>
  <c r="T11" i="2"/>
  <c r="T15" i="2"/>
  <c r="T9" i="2"/>
  <c r="T13" i="2"/>
  <c r="T16" i="2"/>
  <c r="T21" i="2" l="1"/>
  <c r="S49" i="2"/>
  <c r="T49" i="2" s="1"/>
</calcChain>
</file>

<file path=xl/sharedStrings.xml><?xml version="1.0" encoding="utf-8"?>
<sst xmlns="http://schemas.openxmlformats.org/spreadsheetml/2006/main" count="1191" uniqueCount="87">
  <si>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</si>
  <si>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</si>
  <si>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</si>
  <si>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</si>
  <si>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</si>
  <si>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</si>
  <si>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</si>
  <si>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</si>
  <si>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</si>
  <si>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</si>
  <si>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</si>
  <si>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</si>
  <si>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</si>
  <si>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</si>
  <si>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</si>
  <si>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</si>
  <si>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</si>
  <si>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</si>
  <si>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</si>
  <si>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</si>
  <si>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</si>
  <si>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</si>
  <si>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</si>
  <si>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</si>
  <si>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</si>
  <si>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</si>
  <si>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</si>
  <si>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</si>
  <si>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</si>
  <si>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</si>
  <si>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</si>
  <si>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</si>
  <si>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</si>
  <si>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</si>
  <si>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</si>
  <si>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</si>
  <si>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</si>
  <si>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</si>
  <si>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</si>
  <si>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</si>
  <si>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</si>
  <si>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</si>
  <si>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</si>
  <si>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</si>
  <si>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</si>
  <si>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</si>
  <si>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</si>
  <si>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</si>
  <si>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</si>
  <si>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</si>
  <si>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</si>
  <si>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</si>
  <si>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</si>
  <si>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</si>
  <si>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</si>
  <si>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</si>
  <si>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</si>
  <si>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</si>
  <si>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</si>
  <si>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</si>
  <si>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</si>
  <si>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</si>
  <si>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</si>
  <si>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</si>
  <si>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</si>
  <si>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</si>
  <si>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</si>
  <si>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</si>
  <si>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>REPORTE TRIMESTRAL DE RECLAMACIONES 2019</t>
  </si>
  <si>
    <t>INDICAR MES -</t>
  </si>
  <si>
    <t xml:space="preserve"> TELEFONÍA FIJA - MES 2019</t>
  </si>
  <si>
    <t xml:space="preserve"> TELEFONÍA MOVIL - MES 2019</t>
  </si>
  <si>
    <t xml:space="preserve"> INTERNET - MES 2019</t>
  </si>
  <si>
    <t xml:space="preserve"> TV - MES 2019</t>
  </si>
  <si>
    <t>REPORTE TRIMESTRAL DE RECLAMACIONES 2020</t>
  </si>
  <si>
    <t xml:space="preserve"> TELEFONÍA FIJA - TRIMESTRE 2020</t>
  </si>
  <si>
    <t xml:space="preserve"> TELEFONÍA MOVIL - TRIMESTRE 2020</t>
  </si>
  <si>
    <t xml:space="preserve"> INTERNET - TRIMESTRE 2020</t>
  </si>
  <si>
    <t xml:space="preserve"> TV - TRIMESTRE 2020</t>
  </si>
  <si>
    <t>MAYO  2020</t>
  </si>
  <si>
    <t>JUNIO   2020</t>
  </si>
  <si>
    <t>ABRIL  2020</t>
  </si>
  <si>
    <r>
      <t>INDICAR TRIMESTRE</t>
    </r>
    <r>
      <rPr>
        <b/>
        <sz val="11"/>
        <color theme="1"/>
        <rFont val="Calibri"/>
        <family val="2"/>
        <scheme val="minor"/>
      </rPr>
      <t xml:space="preserve"> ABRIL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JUNIO</t>
    </r>
    <r>
      <rPr>
        <b/>
        <sz val="11"/>
        <rFont val="Calibri"/>
        <family val="2"/>
        <scheme val="minor"/>
      </rPr>
      <t xml:space="preserve">  2020</t>
    </r>
  </si>
  <si>
    <r>
      <t xml:space="preserve">INDICAR MES </t>
    </r>
    <r>
      <rPr>
        <b/>
        <sz val="12"/>
        <color rgb="FFFF0000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ABRIL 2020</t>
    </r>
  </si>
  <si>
    <r>
      <t>INDICAR MES -</t>
    </r>
    <r>
      <rPr>
        <b/>
        <sz val="11"/>
        <rFont val="Calibri"/>
        <family val="2"/>
        <scheme val="minor"/>
      </rPr>
      <t xml:space="preserve">MAYO  </t>
    </r>
    <r>
      <rPr>
        <b/>
        <sz val="12"/>
        <rFont val="Calibri"/>
        <family val="2"/>
        <scheme val="minor"/>
      </rPr>
      <t xml:space="preserve"> 2020</t>
    </r>
  </si>
  <si>
    <r>
      <t>INDICAR MES</t>
    </r>
    <r>
      <rPr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JUNIO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2020</t>
    </r>
  </si>
  <si>
    <r>
      <t xml:space="preserve">INDICAR TRIMESTRE - </t>
    </r>
    <r>
      <rPr>
        <b/>
        <sz val="10"/>
        <rFont val="Calibri"/>
        <family val="2"/>
        <scheme val="minor"/>
      </rPr>
      <t>ABRIL</t>
    </r>
    <r>
      <rPr>
        <sz val="10"/>
        <rFont val="Calibri"/>
        <family val="2"/>
        <scheme val="minor"/>
      </rPr>
      <t>-</t>
    </r>
    <r>
      <rPr>
        <b/>
        <sz val="10"/>
        <rFont val="Calibri"/>
        <family val="2"/>
        <scheme val="minor"/>
      </rPr>
      <t xml:space="preserve"> JUNIO</t>
    </r>
    <r>
      <rPr>
        <b/>
        <sz val="10"/>
        <color theme="4" tint="-0.249977111117893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</si>
</sst>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0.0%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  <xf numFmtId="44" fontId="1" fillId="0" borderId="0" applyFont="0" applyFill="0" applyBorder="0" applyAlignment="0" applyProtection="0"/>
  </cellStyleXfs>
  <cellXfs count="362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6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6" xfId="2" applyFont="1" applyFill="1" applyBorder="1" applyAlignment="1">
      <alignment horizontal="center" vertical="center"/>
    </xf>
    <xf numFmtId="0" fontId="10" fillId="11" borderId="36" xfId="2" applyNumberFormat="1" applyFont="1" applyFill="1" applyBorder="1" applyAlignment="1">
      <alignment horizontal="center" vertical="center"/>
    </xf>
    <xf numFmtId="0" fontId="10" fillId="11" borderId="34" xfId="2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9" fontId="10" fillId="4" borderId="39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0" fontId="0" fillId="13" borderId="0" xfId="0" applyFill="1"/>
    <xf numFmtId="165" fontId="10" fillId="10" borderId="34" xfId="2" applyNumberFormat="1" applyFont="1" applyFill="1" applyBorder="1" applyAlignment="1">
      <alignment horizontal="center" vertical="center"/>
    </xf>
    <xf numFmtId="165" fontId="10" fillId="10" borderId="10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1" fontId="10" fillId="7" borderId="36" xfId="1" applyNumberFormat="1" applyFont="1" applyFill="1" applyBorder="1" applyAlignment="1">
      <alignment horizontal="center" vertical="center"/>
    </xf>
    <xf numFmtId="165" fontId="10" fillId="7" borderId="34" xfId="2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/>
    </xf>
    <xf numFmtId="165" fontId="10" fillId="12" borderId="34" xfId="2" applyNumberFormat="1" applyFont="1" applyFill="1" applyBorder="1" applyAlignment="1">
      <alignment horizontal="center" vertical="center"/>
    </xf>
    <xf numFmtId="165" fontId="10" fillId="12" borderId="11" xfId="2" applyNumberFormat="1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4" xfId="0" applyFont="1" applyFill="1" applyBorder="1" applyAlignment="1">
      <alignment horizontal="center" vertical="center"/>
    </xf>
    <xf numFmtId="1" fontId="10" fillId="12" borderId="36" xfId="2" applyNumberFormat="1" applyFont="1" applyFill="1" applyBorder="1" applyAlignment="1">
      <alignment horizontal="center" vertical="center"/>
    </xf>
    <xf numFmtId="165" fontId="10" fillId="12" borderId="10" xfId="2" applyNumberFormat="1" applyFont="1" applyFill="1" applyBorder="1" applyAlignment="1">
      <alignment horizontal="center" vertical="center"/>
    </xf>
    <xf numFmtId="0" fontId="7" fillId="4" borderId="39" xfId="2" applyNumberFormat="1" applyFont="1" applyFill="1" applyBorder="1" applyAlignment="1">
      <alignment horizontal="center" vertical="center"/>
    </xf>
    <xf numFmtId="0" fontId="10" fillId="12" borderId="36" xfId="2" applyNumberFormat="1" applyFont="1" applyFill="1" applyBorder="1" applyAlignment="1">
      <alignment horizontal="center" vertical="center"/>
    </xf>
    <xf numFmtId="9" fontId="10" fillId="12" borderId="34" xfId="2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3" fontId="4" fillId="4" borderId="40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165" fontId="7" fillId="4" borderId="35" xfId="2" applyNumberFormat="1" applyFont="1" applyFill="1" applyBorder="1" applyAlignment="1">
      <alignment horizontal="center" vertical="center"/>
    </xf>
    <xf numFmtId="0" fontId="7" fillId="4" borderId="35" xfId="2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0" fontId="10" fillId="12" borderId="34" xfId="2" applyNumberFormat="1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left" vertical="center"/>
    </xf>
    <xf numFmtId="0" fontId="7" fillId="11" borderId="41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0" fillId="13" borderId="0" xfId="0" applyFill="1" applyBorder="1"/>
    <xf numFmtId="0" fontId="10" fillId="10" borderId="15" xfId="0" applyFont="1" applyFill="1" applyBorder="1" applyAlignment="1">
      <alignment horizontal="center" vertical="center"/>
    </xf>
    <xf numFmtId="9" fontId="10" fillId="10" borderId="14" xfId="2" applyNumberFormat="1" applyFont="1" applyFill="1" applyBorder="1" applyAlignment="1">
      <alignment horizontal="center" vertical="center"/>
    </xf>
    <xf numFmtId="0" fontId="10" fillId="10" borderId="14" xfId="2" applyNumberFormat="1" applyFont="1" applyFill="1" applyBorder="1" applyAlignment="1">
      <alignment horizontal="center" vertical="center"/>
    </xf>
    <xf numFmtId="9" fontId="10" fillId="10" borderId="42" xfId="2" applyFont="1" applyFill="1" applyBorder="1" applyAlignment="1">
      <alignment horizontal="center" vertical="center"/>
    </xf>
    <xf numFmtId="0" fontId="0" fillId="0" borderId="0" xfId="0" applyBorder="1"/>
    <xf numFmtId="0" fontId="7" fillId="4" borderId="35" xfId="0" applyFont="1" applyFill="1" applyBorder="1" applyAlignment="1">
      <alignment horizontal="center" vertical="center"/>
    </xf>
    <xf numFmtId="9" fontId="7" fillId="4" borderId="35" xfId="2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5" borderId="9" xfId="0" applyFont="1" applyFill="1" applyBorder="1" applyAlignment="1"/>
    <xf numFmtId="0" fontId="4" fillId="5" borderId="9" xfId="0" applyFont="1" applyFill="1" applyBorder="1" applyAlignment="1">
      <alignment horizontal="left"/>
    </xf>
    <xf numFmtId="0" fontId="12" fillId="0" borderId="0" xfId="0" applyFont="1"/>
    <xf numFmtId="1" fontId="10" fillId="7" borderId="34" xfId="0" applyNumberFormat="1" applyFont="1" applyFill="1" applyBorder="1" applyAlignment="1">
      <alignment horizontal="center" vertical="center"/>
    </xf>
    <xf numFmtId="1" fontId="10" fillId="12" borderId="34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/>
    </xf>
    <xf numFmtId="0" fontId="10" fillId="10" borderId="15" xfId="2" applyNumberFormat="1" applyFont="1" applyFill="1" applyBorder="1" applyAlignment="1">
      <alignment horizontal="center" vertical="center"/>
    </xf>
    <xf numFmtId="165" fontId="7" fillId="10" borderId="35" xfId="2" applyNumberFormat="1" applyFont="1" applyFill="1" applyBorder="1" applyAlignment="1">
      <alignment horizontal="center" vertical="center"/>
    </xf>
    <xf numFmtId="1" fontId="10" fillId="10" borderId="14" xfId="2" applyNumberFormat="1" applyFont="1" applyFill="1" applyBorder="1" applyAlignment="1">
      <alignment horizontal="center" vertical="center"/>
    </xf>
    <xf numFmtId="0" fontId="7" fillId="10" borderId="35" xfId="2" applyNumberFormat="1" applyFont="1" applyFill="1" applyBorder="1" applyAlignment="1">
      <alignment horizontal="center" vertical="center"/>
    </xf>
    <xf numFmtId="165" fontId="10" fillId="10" borderId="42" xfId="2" applyNumberFormat="1" applyFont="1" applyFill="1" applyBorder="1" applyAlignment="1">
      <alignment horizontal="center" vertical="center"/>
    </xf>
    <xf numFmtId="1" fontId="10" fillId="7" borderId="42" xfId="0" applyNumberFormat="1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165" fontId="10" fillId="11" borderId="14" xfId="2" applyNumberFormat="1" applyFont="1" applyFill="1" applyBorder="1" applyAlignment="1">
      <alignment horizontal="center" vertical="center"/>
    </xf>
    <xf numFmtId="165" fontId="7" fillId="7" borderId="35" xfId="2" applyNumberFormat="1" applyFont="1" applyFill="1" applyBorder="1" applyAlignment="1">
      <alignment horizontal="center" vertical="center"/>
    </xf>
    <xf numFmtId="1" fontId="10" fillId="7" borderId="43" xfId="1" applyNumberFormat="1" applyFont="1" applyFill="1" applyBorder="1" applyAlignment="1">
      <alignment horizontal="center" vertical="center"/>
    </xf>
    <xf numFmtId="0" fontId="7" fillId="11" borderId="35" xfId="2" applyNumberFormat="1" applyFont="1" applyFill="1" applyBorder="1" applyAlignment="1">
      <alignment horizontal="center" vertical="center"/>
    </xf>
    <xf numFmtId="1" fontId="10" fillId="12" borderId="42" xfId="0" applyNumberFormat="1" applyFont="1" applyFill="1" applyBorder="1" applyAlignment="1">
      <alignment horizontal="center" vertical="center"/>
    </xf>
    <xf numFmtId="3" fontId="7" fillId="12" borderId="3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5" fontId="7" fillId="12" borderId="35" xfId="2" applyNumberFormat="1" applyFont="1" applyFill="1" applyBorder="1" applyAlignment="1">
      <alignment horizontal="center" vertical="center"/>
    </xf>
    <xf numFmtId="1" fontId="10" fillId="12" borderId="14" xfId="2" applyNumberFormat="1" applyFont="1" applyFill="1" applyBorder="1" applyAlignment="1">
      <alignment horizontal="center" vertical="center"/>
    </xf>
    <xf numFmtId="0" fontId="7" fillId="12" borderId="35" xfId="2" applyNumberFormat="1" applyFont="1" applyFill="1" applyBorder="1" applyAlignment="1">
      <alignment horizontal="center" vertical="center"/>
    </xf>
    <xf numFmtId="9" fontId="10" fillId="12" borderId="15" xfId="2" applyFont="1" applyFill="1" applyBorder="1" applyAlignment="1">
      <alignment horizontal="center" vertical="center"/>
    </xf>
    <xf numFmtId="165" fontId="11" fillId="4" borderId="35" xfId="2" applyNumberFormat="1" applyFont="1" applyFill="1" applyBorder="1" applyAlignment="1">
      <alignment horizontal="center" vertical="center"/>
    </xf>
    <xf numFmtId="9" fontId="7" fillId="10" borderId="35" xfId="2" applyNumberFormat="1" applyFont="1" applyFill="1" applyBorder="1" applyAlignment="1">
      <alignment horizontal="center" vertical="center"/>
    </xf>
    <xf numFmtId="9" fontId="7" fillId="10" borderId="35" xfId="2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/>
    </xf>
    <xf numFmtId="3" fontId="7" fillId="11" borderId="35" xfId="2" applyNumberFormat="1" applyFont="1" applyFill="1" applyBorder="1" applyAlignment="1">
      <alignment horizontal="center" vertical="center"/>
    </xf>
    <xf numFmtId="10" fontId="7" fillId="11" borderId="35" xfId="2" applyNumberFormat="1" applyFont="1" applyFill="1" applyBorder="1" applyAlignment="1">
      <alignment horizontal="center" vertical="center"/>
    </xf>
    <xf numFmtId="0" fontId="10" fillId="11" borderId="43" xfId="2" applyNumberFormat="1" applyFont="1" applyFill="1" applyBorder="1" applyAlignment="1">
      <alignment horizontal="center" vertical="center"/>
    </xf>
    <xf numFmtId="9" fontId="10" fillId="11" borderId="15" xfId="2" applyFont="1" applyFill="1" applyBorder="1" applyAlignment="1">
      <alignment horizontal="center" vertical="center"/>
    </xf>
    <xf numFmtId="9" fontId="7" fillId="11" borderId="35" xfId="2" applyFont="1" applyFill="1" applyBorder="1" applyAlignment="1">
      <alignment horizontal="center" vertical="center"/>
    </xf>
    <xf numFmtId="9" fontId="7" fillId="12" borderId="35" xfId="2" applyFont="1" applyFill="1" applyBorder="1" applyAlignment="1">
      <alignment horizontal="center" vertical="center"/>
    </xf>
    <xf numFmtId="0" fontId="10" fillId="12" borderId="14" xfId="2" applyNumberFormat="1" applyFont="1" applyFill="1" applyBorder="1" applyAlignment="1">
      <alignment horizontal="center" vertical="center"/>
    </xf>
    <xf numFmtId="3" fontId="4" fillId="4" borderId="35" xfId="1" applyNumberFormat="1" applyFont="1" applyFill="1" applyBorder="1" applyAlignment="1">
      <alignment horizontal="center" vertical="center"/>
    </xf>
    <xf numFmtId="10" fontId="11" fillId="4" borderId="35" xfId="2" applyNumberFormat="1" applyFont="1" applyFill="1" applyBorder="1" applyAlignment="1">
      <alignment horizontal="center" vertical="center"/>
    </xf>
    <xf numFmtId="10" fontId="7" fillId="12" borderId="35" xfId="2" applyNumberFormat="1" applyFont="1" applyFill="1" applyBorder="1" applyAlignment="1">
      <alignment horizontal="center" vertical="center"/>
    </xf>
    <xf numFmtId="0" fontId="10" fillId="11" borderId="15" xfId="2" applyNumberFormat="1" applyFont="1" applyFill="1" applyBorder="1" applyAlignment="1">
      <alignment horizontal="center" vertical="center"/>
    </xf>
    <xf numFmtId="0" fontId="10" fillId="12" borderId="15" xfId="2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1" fontId="7" fillId="10" borderId="35" xfId="0" applyNumberFormat="1" applyFont="1" applyFill="1" applyBorder="1" applyAlignment="1">
      <alignment horizontal="center" vertical="center"/>
    </xf>
    <xf numFmtId="3" fontId="7" fillId="7" borderId="35" xfId="0" applyNumberFormat="1" applyFont="1" applyFill="1" applyBorder="1" applyAlignment="1">
      <alignment horizontal="center" vertical="center"/>
    </xf>
    <xf numFmtId="1" fontId="7" fillId="7" borderId="35" xfId="0" applyNumberFormat="1" applyFont="1" applyFill="1" applyBorder="1" applyAlignment="1">
      <alignment horizontal="center" vertical="center"/>
    </xf>
    <xf numFmtId="1" fontId="7" fillId="12" borderId="35" xfId="0" applyNumberFormat="1" applyFont="1" applyFill="1" applyBorder="1" applyAlignment="1">
      <alignment horizontal="center" vertical="center"/>
    </xf>
    <xf numFmtId="9" fontId="10" fillId="11" borderId="35" xfId="2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165" fontId="11" fillId="4" borderId="40" xfId="2" applyNumberFormat="1" applyFont="1" applyFill="1" applyBorder="1" applyAlignment="1">
      <alignment horizontal="center" vertical="center"/>
    </xf>
    <xf numFmtId="9" fontId="10" fillId="10" borderId="35" xfId="2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1" fontId="10" fillId="11" borderId="43" xfId="1" applyNumberFormat="1" applyFont="1" applyFill="1" applyBorder="1" applyAlignment="1">
      <alignment horizontal="center" vertical="center"/>
    </xf>
    <xf numFmtId="1" fontId="7" fillId="11" borderId="35" xfId="1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9" fontId="10" fillId="10" borderId="14" xfId="2" applyFont="1" applyFill="1" applyBorder="1" applyAlignment="1">
      <alignment horizontal="center" vertical="center"/>
    </xf>
    <xf numFmtId="165" fontId="7" fillId="11" borderId="35" xfId="2" applyNumberFormat="1" applyFont="1" applyFill="1" applyBorder="1" applyAlignment="1">
      <alignment horizontal="center" vertical="center"/>
    </xf>
    <xf numFmtId="0" fontId="10" fillId="11" borderId="42" xfId="2" applyNumberFormat="1" applyFont="1" applyFill="1" applyBorder="1" applyAlignment="1">
      <alignment horizontal="center" vertical="center"/>
    </xf>
    <xf numFmtId="1" fontId="10" fillId="11" borderId="34" xfId="0" applyNumberFormat="1" applyFont="1" applyFill="1" applyBorder="1" applyAlignment="1">
      <alignment horizontal="center" vertical="center"/>
    </xf>
    <xf numFmtId="10" fontId="10" fillId="12" borderId="35" xfId="2" applyNumberFormat="1" applyFont="1" applyFill="1" applyBorder="1" applyAlignment="1">
      <alignment horizontal="center" vertical="center"/>
    </xf>
    <xf numFmtId="10" fontId="10" fillId="11" borderId="35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15" fillId="7" borderId="2" xfId="0" applyFont="1" applyFill="1" applyBorder="1" applyAlignment="1"/>
    <xf numFmtId="0" fontId="15" fillId="7" borderId="3" xfId="0" applyFont="1" applyFill="1" applyBorder="1" applyAlignment="1"/>
    <xf numFmtId="0" fontId="20" fillId="7" borderId="4" xfId="0" applyFont="1" applyFill="1" applyBorder="1"/>
    <xf numFmtId="0" fontId="15" fillId="7" borderId="5" xfId="0" applyFont="1" applyFill="1" applyBorder="1" applyAlignment="1"/>
    <xf numFmtId="0" fontId="21" fillId="7" borderId="1" xfId="0" applyFont="1" applyFill="1" applyBorder="1" applyAlignment="1"/>
    <xf numFmtId="0" fontId="20" fillId="7" borderId="6" xfId="0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0" xfId="0" applyFont="1"/>
    <xf numFmtId="9" fontId="24" fillId="0" borderId="0" xfId="2" applyFont="1" applyFill="1"/>
    <xf numFmtId="0" fontId="23" fillId="10" borderId="9" xfId="0" applyFont="1" applyFill="1" applyBorder="1" applyAlignment="1">
      <alignment horizontal="left" vertical="center"/>
    </xf>
    <xf numFmtId="0" fontId="26" fillId="10" borderId="11" xfId="0" applyFont="1" applyFill="1" applyBorder="1" applyAlignment="1">
      <alignment horizontal="center" vertical="center"/>
    </xf>
    <xf numFmtId="9" fontId="26" fillId="10" borderId="10" xfId="2" applyNumberFormat="1" applyFont="1" applyFill="1" applyBorder="1" applyAlignment="1">
      <alignment horizontal="center" vertical="center"/>
    </xf>
    <xf numFmtId="1" fontId="26" fillId="10" borderId="10" xfId="2" applyNumberFormat="1" applyFont="1" applyFill="1" applyBorder="1" applyAlignment="1">
      <alignment horizontal="center" vertical="center"/>
    </xf>
    <xf numFmtId="9" fontId="26" fillId="10" borderId="34" xfId="2" applyFont="1" applyFill="1" applyBorder="1" applyAlignment="1">
      <alignment horizontal="center" vertical="center"/>
    </xf>
    <xf numFmtId="0" fontId="24" fillId="0" borderId="0" xfId="0" applyFont="1"/>
    <xf numFmtId="1" fontId="26" fillId="10" borderId="11" xfId="0" applyNumberFormat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center" vertical="center"/>
    </xf>
    <xf numFmtId="1" fontId="26" fillId="10" borderId="14" xfId="2" applyNumberFormat="1" applyFont="1" applyFill="1" applyBorder="1" applyAlignment="1">
      <alignment horizontal="center" vertical="center"/>
    </xf>
    <xf numFmtId="9" fontId="26" fillId="10" borderId="42" xfId="2" applyFont="1" applyFill="1" applyBorder="1" applyAlignment="1">
      <alignment horizontal="center" vertical="center"/>
    </xf>
    <xf numFmtId="1" fontId="26" fillId="10" borderId="15" xfId="0" applyNumberFormat="1" applyFont="1" applyFill="1" applyBorder="1" applyAlignment="1">
      <alignment horizontal="center" vertical="center"/>
    </xf>
    <xf numFmtId="9" fontId="26" fillId="10" borderId="14" xfId="2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left" vertical="center"/>
    </xf>
    <xf numFmtId="3" fontId="23" fillId="10" borderId="35" xfId="0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center" vertical="center"/>
    </xf>
    <xf numFmtId="165" fontId="23" fillId="10" borderId="35" xfId="2" applyNumberFormat="1" applyFont="1" applyFill="1" applyBorder="1" applyAlignment="1">
      <alignment horizontal="center" vertical="center"/>
    </xf>
    <xf numFmtId="9" fontId="23" fillId="10" borderId="35" xfId="2" applyFont="1" applyFill="1" applyBorder="1" applyAlignment="1">
      <alignment horizontal="center" vertical="center"/>
    </xf>
    <xf numFmtId="9" fontId="23" fillId="10" borderId="35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9" fontId="24" fillId="0" borderId="0" xfId="2" applyFont="1" applyAlignment="1">
      <alignment horizontal="center" vertical="center"/>
    </xf>
    <xf numFmtId="0" fontId="23" fillId="11" borderId="7" xfId="0" applyFont="1" applyFill="1" applyBorder="1" applyAlignment="1">
      <alignment horizontal="left" vertical="center"/>
    </xf>
    <xf numFmtId="0" fontId="26" fillId="11" borderId="34" xfId="0" applyFont="1" applyFill="1" applyBorder="1" applyAlignment="1">
      <alignment horizontal="center" vertical="center"/>
    </xf>
    <xf numFmtId="9" fontId="26" fillId="11" borderId="10" xfId="2" applyFont="1" applyFill="1" applyBorder="1" applyAlignment="1">
      <alignment horizontal="center" vertical="center"/>
    </xf>
    <xf numFmtId="1" fontId="26" fillId="11" borderId="36" xfId="1" applyNumberFormat="1" applyFont="1" applyFill="1" applyBorder="1" applyAlignment="1">
      <alignment horizontal="center" vertical="center"/>
    </xf>
    <xf numFmtId="9" fontId="26" fillId="11" borderId="11" xfId="2" applyFont="1" applyFill="1" applyBorder="1" applyAlignment="1">
      <alignment horizontal="center" vertical="center"/>
    </xf>
    <xf numFmtId="3" fontId="26" fillId="11" borderId="34" xfId="0" applyNumberFormat="1" applyFont="1" applyFill="1" applyBorder="1" applyAlignment="1">
      <alignment horizontal="center" vertical="center"/>
    </xf>
    <xf numFmtId="9" fontId="26" fillId="11" borderId="36" xfId="2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left" vertical="center"/>
    </xf>
    <xf numFmtId="0" fontId="23" fillId="11" borderId="13" xfId="0" applyFont="1" applyFill="1" applyBorder="1" applyAlignment="1">
      <alignment horizontal="left" vertical="center"/>
    </xf>
    <xf numFmtId="0" fontId="26" fillId="11" borderId="42" xfId="0" applyFont="1" applyFill="1" applyBorder="1" applyAlignment="1">
      <alignment horizontal="center" vertical="center"/>
    </xf>
    <xf numFmtId="1" fontId="26" fillId="11" borderId="43" xfId="1" applyNumberFormat="1" applyFont="1" applyFill="1" applyBorder="1" applyAlignment="1">
      <alignment horizontal="center" vertical="center"/>
    </xf>
    <xf numFmtId="9" fontId="26" fillId="11" borderId="15" xfId="2" applyFont="1" applyFill="1" applyBorder="1" applyAlignment="1">
      <alignment horizontal="center" vertical="center"/>
    </xf>
    <xf numFmtId="3" fontId="26" fillId="11" borderId="42" xfId="0" applyNumberFormat="1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left" vertical="center"/>
    </xf>
    <xf numFmtId="3" fontId="23" fillId="11" borderId="35" xfId="0" applyNumberFormat="1" applyFont="1" applyFill="1" applyBorder="1" applyAlignment="1">
      <alignment horizontal="center" vertical="center"/>
    </xf>
    <xf numFmtId="10" fontId="23" fillId="11" borderId="35" xfId="2" applyNumberFormat="1" applyFont="1" applyFill="1" applyBorder="1" applyAlignment="1">
      <alignment horizontal="center" vertical="center"/>
    </xf>
    <xf numFmtId="1" fontId="23" fillId="11" borderId="35" xfId="1" applyNumberFormat="1" applyFont="1" applyFill="1" applyBorder="1" applyAlignment="1">
      <alignment horizontal="center" vertical="center"/>
    </xf>
    <xf numFmtId="165" fontId="23" fillId="11" borderId="35" xfId="2" applyNumberFormat="1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9" fontId="23" fillId="11" borderId="35" xfId="2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5" fillId="0" borderId="0" xfId="0" applyFont="1" applyBorder="1"/>
    <xf numFmtId="0" fontId="23" fillId="12" borderId="7" xfId="0" applyFont="1" applyFill="1" applyBorder="1" applyAlignment="1">
      <alignment horizontal="left" vertical="center"/>
    </xf>
    <xf numFmtId="0" fontId="26" fillId="12" borderId="34" xfId="0" applyFont="1" applyFill="1" applyBorder="1" applyAlignment="1">
      <alignment horizontal="center" vertical="center"/>
    </xf>
    <xf numFmtId="9" fontId="26" fillId="12" borderId="10" xfId="2" applyFont="1" applyFill="1" applyBorder="1" applyAlignment="1">
      <alignment horizontal="center" vertical="center"/>
    </xf>
    <xf numFmtId="1" fontId="26" fillId="12" borderId="36" xfId="2" applyNumberFormat="1" applyFont="1" applyFill="1" applyBorder="1" applyAlignment="1">
      <alignment horizontal="center" vertical="center"/>
    </xf>
    <xf numFmtId="9" fontId="26" fillId="12" borderId="34" xfId="2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left" vertical="center"/>
    </xf>
    <xf numFmtId="1" fontId="26" fillId="12" borderId="10" xfId="2" applyNumberFormat="1" applyFont="1" applyFill="1" applyBorder="1" applyAlignment="1">
      <alignment horizontal="center" vertical="center"/>
    </xf>
    <xf numFmtId="9" fontId="26" fillId="12" borderId="11" xfId="2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left" vertical="center"/>
    </xf>
    <xf numFmtId="0" fontId="26" fillId="12" borderId="42" xfId="0" applyFont="1" applyFill="1" applyBorder="1" applyAlignment="1">
      <alignment horizontal="center" vertical="center"/>
    </xf>
    <xf numFmtId="1" fontId="26" fillId="12" borderId="14" xfId="2" applyNumberFormat="1" applyFont="1" applyFill="1" applyBorder="1" applyAlignment="1">
      <alignment horizontal="center" vertical="center"/>
    </xf>
    <xf numFmtId="9" fontId="26" fillId="12" borderId="15" xfId="2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left" vertical="center"/>
    </xf>
    <xf numFmtId="3" fontId="23" fillId="12" borderId="35" xfId="0" applyNumberFormat="1" applyFont="1" applyFill="1" applyBorder="1" applyAlignment="1">
      <alignment horizontal="center" vertical="center"/>
    </xf>
    <xf numFmtId="9" fontId="23" fillId="12" borderId="35" xfId="2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9" fontId="26" fillId="12" borderId="35" xfId="2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3" fontId="22" fillId="4" borderId="35" xfId="0" applyNumberFormat="1" applyFont="1" applyFill="1" applyBorder="1" applyAlignment="1">
      <alignment horizontal="center" vertical="center"/>
    </xf>
    <xf numFmtId="9" fontId="23" fillId="4" borderId="35" xfId="2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3" fontId="22" fillId="4" borderId="38" xfId="1" applyNumberFormat="1" applyFont="1" applyFill="1" applyBorder="1" applyAlignment="1">
      <alignment horizontal="center" vertical="center"/>
    </xf>
    <xf numFmtId="3" fontId="22" fillId="4" borderId="40" xfId="0" applyNumberFormat="1" applyFont="1" applyFill="1" applyBorder="1" applyAlignment="1">
      <alignment horizontal="center" vertical="center"/>
    </xf>
    <xf numFmtId="44" fontId="25" fillId="0" borderId="0" xfId="5" applyFont="1"/>
    <xf numFmtId="44" fontId="25" fillId="0" borderId="0" xfId="0" applyNumberFormat="1" applyFont="1"/>
    <xf numFmtId="0" fontId="27" fillId="0" borderId="0" xfId="0" applyFont="1"/>
    <xf numFmtId="9" fontId="7" fillId="4" borderId="35" xfId="2" applyNumberFormat="1" applyFont="1" applyFill="1" applyBorder="1" applyAlignment="1">
      <alignment horizontal="center" vertical="center"/>
    </xf>
    <xf numFmtId="9" fontId="7" fillId="11" borderId="35" xfId="2" applyNumberFormat="1" applyFont="1" applyFill="1" applyBorder="1" applyAlignment="1">
      <alignment horizontal="center" vertical="center"/>
    </xf>
    <xf numFmtId="9" fontId="10" fillId="10" borderId="34" xfId="2" applyNumberFormat="1" applyFont="1" applyFill="1" applyBorder="1" applyAlignment="1">
      <alignment horizontal="center" vertical="center"/>
    </xf>
    <xf numFmtId="9" fontId="10" fillId="10" borderId="42" xfId="2" applyNumberFormat="1" applyFont="1" applyFill="1" applyBorder="1" applyAlignment="1">
      <alignment horizontal="center" vertical="center"/>
    </xf>
    <xf numFmtId="9" fontId="10" fillId="11" borderId="11" xfId="2" applyNumberFormat="1" applyFont="1" applyFill="1" applyBorder="1" applyAlignment="1">
      <alignment horizontal="center" vertical="center"/>
    </xf>
    <xf numFmtId="9" fontId="10" fillId="12" borderId="34" xfId="2" applyNumberFormat="1" applyFont="1" applyFill="1" applyBorder="1" applyAlignment="1">
      <alignment horizontal="center" vertical="center"/>
    </xf>
    <xf numFmtId="9" fontId="10" fillId="12" borderId="11" xfId="2" applyNumberFormat="1" applyFont="1" applyFill="1" applyBorder="1" applyAlignment="1">
      <alignment horizontal="center" vertical="center"/>
    </xf>
    <xf numFmtId="9" fontId="10" fillId="12" borderId="15" xfId="2" applyNumberFormat="1" applyFont="1" applyFill="1" applyBorder="1" applyAlignment="1">
      <alignment horizontal="center" vertical="center"/>
    </xf>
    <xf numFmtId="9" fontId="26" fillId="12" borderId="34" xfId="2" applyNumberFormat="1" applyFont="1" applyFill="1" applyBorder="1" applyAlignment="1">
      <alignment horizontal="center" vertical="center"/>
    </xf>
    <xf numFmtId="9" fontId="26" fillId="11" borderId="11" xfId="2" applyNumberFormat="1" applyFont="1" applyFill="1" applyBorder="1" applyAlignment="1">
      <alignment horizontal="center" vertical="center"/>
    </xf>
    <xf numFmtId="9" fontId="26" fillId="12" borderId="11" xfId="2" applyNumberFormat="1" applyFont="1" applyFill="1" applyBorder="1" applyAlignment="1">
      <alignment horizontal="center" vertical="center"/>
    </xf>
    <xf numFmtId="9" fontId="10" fillId="11" borderId="15" xfId="2" applyNumberFormat="1" applyFont="1" applyFill="1" applyBorder="1" applyAlignment="1">
      <alignment horizontal="center" vertical="center"/>
    </xf>
    <xf numFmtId="1" fontId="7" fillId="4" borderId="35" xfId="2" applyNumberFormat="1" applyFont="1" applyFill="1" applyBorder="1" applyAlignment="1">
      <alignment horizontal="center" vertical="center"/>
    </xf>
    <xf numFmtId="1" fontId="26" fillId="12" borderId="34" xfId="0" applyNumberFormat="1" applyFont="1" applyFill="1" applyBorder="1" applyAlignment="1">
      <alignment horizontal="center" vertical="center"/>
    </xf>
    <xf numFmtId="9" fontId="10" fillId="11" borderId="36" xfId="2" applyNumberFormat="1" applyFont="1" applyFill="1" applyBorder="1" applyAlignment="1">
      <alignment horizontal="center" vertical="center"/>
    </xf>
    <xf numFmtId="9" fontId="10" fillId="11" borderId="10" xfId="2" applyNumberFormat="1" applyFont="1" applyFill="1" applyBorder="1" applyAlignment="1">
      <alignment horizontal="center" vertical="center"/>
    </xf>
    <xf numFmtId="9" fontId="10" fillId="12" borderId="10" xfId="2" applyNumberFormat="1" applyFont="1" applyFill="1" applyBorder="1" applyAlignment="1">
      <alignment horizontal="center" vertical="center"/>
    </xf>
    <xf numFmtId="9" fontId="10" fillId="12" borderId="14" xfId="2" applyNumberFormat="1" applyFont="1" applyFill="1" applyBorder="1" applyAlignment="1">
      <alignment horizontal="center" vertical="center"/>
    </xf>
    <xf numFmtId="9" fontId="10" fillId="7" borderId="10" xfId="2" applyNumberFormat="1" applyFont="1" applyFill="1" applyBorder="1" applyAlignment="1">
      <alignment horizontal="center" vertical="center"/>
    </xf>
    <xf numFmtId="165" fontId="10" fillId="12" borderId="35" xfId="2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/>
    </xf>
    <xf numFmtId="0" fontId="4" fillId="4" borderId="3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3" fontId="3" fillId="5" borderId="36" xfId="0" applyNumberFormat="1" applyFont="1" applyFill="1" applyBorder="1" applyAlignment="1">
      <alignment horizontal="center"/>
    </xf>
    <xf numFmtId="165" fontId="23" fillId="4" borderId="35" xfId="2" applyNumberFormat="1" applyFont="1" applyFill="1" applyBorder="1" applyAlignment="1">
      <alignment horizontal="center" vertical="center"/>
    </xf>
    <xf numFmtId="166" fontId="7" fillId="4" borderId="35" xfId="2" applyNumberFormat="1" applyFont="1" applyFill="1" applyBorder="1" applyAlignment="1">
      <alignment horizontal="center" vertical="center"/>
    </xf>
    <xf numFmtId="2" fontId="7" fillId="4" borderId="35" xfId="2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5" borderId="13" xfId="0" applyFont="1" applyFill="1" applyBorder="1" applyAlignment="1"/>
    <xf numFmtId="0" fontId="3" fillId="5" borderId="14" xfId="0" applyFont="1" applyFill="1" applyBorder="1"/>
    <xf numFmtId="0" fontId="3" fillId="0" borderId="15" xfId="0" applyFont="1" applyBorder="1"/>
    <xf numFmtId="3" fontId="4" fillId="4" borderId="35" xfId="0" applyNumberFormat="1" applyFont="1" applyFill="1" applyBorder="1" applyAlignment="1">
      <alignment horizontal="center"/>
    </xf>
    <xf numFmtId="0" fontId="3" fillId="0" borderId="16" xfId="0" applyFont="1" applyBorder="1"/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 vertical="center"/>
    </xf>
    <xf numFmtId="9" fontId="4" fillId="4" borderId="30" xfId="0" applyNumberFormat="1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164" fontId="5" fillId="3" borderId="20" xfId="3" applyNumberFormat="1" applyFont="1" applyFill="1" applyBorder="1" applyAlignment="1" applyProtection="1">
      <alignment horizontal="center" vertical="center"/>
      <protection hidden="1"/>
    </xf>
    <xf numFmtId="164" fontId="5" fillId="3" borderId="19" xfId="3" applyNumberFormat="1" applyFont="1" applyFill="1" applyBorder="1" applyAlignment="1" applyProtection="1">
      <alignment horizontal="center" vertical="center"/>
      <protection hidden="1"/>
    </xf>
    <xf numFmtId="164" fontId="5" fillId="3" borderId="0" xfId="3" applyNumberFormat="1" applyFont="1" applyFill="1" applyBorder="1" applyAlignment="1" applyProtection="1">
      <alignment horizontal="center" vertical="center"/>
      <protection hidden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</cellXfs>
  <cellStyles count="6">
    <cellStyle name="amount" xfId="4"/>
    <cellStyle name="Header1" xfId="3"/>
    <cellStyle name="Millares" xfId="1" builtinId="3"/>
    <cellStyle name="Moneda" xfId="5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5479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1466850</xdr:colOff>
      <xdr:row>4</xdr:row>
      <xdr:rowOff>165254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5</xdr:col>
      <xdr:colOff>1466850</xdr:colOff>
      <xdr:row>4</xdr:row>
      <xdr:rowOff>165254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10</xdr:col>
      <xdr:colOff>1466850</xdr:colOff>
      <xdr:row>4</xdr:row>
      <xdr:rowOff>165254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7010400" y="0"/>
          <a:ext cx="1381125" cy="955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97367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52</xdr:row>
      <xdr:rowOff>1</xdr:rowOff>
    </xdr:from>
    <xdr:to>
      <xdr:col>0</xdr:col>
      <xdr:colOff>1181100</xdr:colOff>
      <xdr:row>55</xdr:row>
      <xdr:rowOff>97368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104</xdr:row>
      <xdr:rowOff>1</xdr:rowOff>
    </xdr:from>
    <xdr:to>
      <xdr:col>0</xdr:col>
      <xdr:colOff>1181100</xdr:colOff>
      <xdr:row>107</xdr:row>
      <xdr:rowOff>97368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25" workbookViewId="0">
      <selection activeCell="I15" sqref="I15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16.28515625" customWidth="1"/>
    <col min="4" max="4" width="18.140625" customWidth="1"/>
  </cols>
  <sheetData>
    <row r="1" spans="1:4" ht="15.75" thickBot="1" x14ac:dyDescent="0.3">
      <c r="A1" s="17"/>
      <c r="B1" s="17"/>
      <c r="C1" s="17"/>
      <c r="D1" s="17"/>
    </row>
    <row r="2" spans="1:4" x14ac:dyDescent="0.25">
      <c r="A2" s="17"/>
      <c r="B2" s="307" t="s">
        <v>74</v>
      </c>
      <c r="C2" s="308"/>
      <c r="D2" s="17"/>
    </row>
    <row r="3" spans="1:4" ht="15.75" thickBot="1" x14ac:dyDescent="0.3">
      <c r="A3" s="17"/>
      <c r="B3" s="309" t="s">
        <v>86</v>
      </c>
      <c r="C3" s="310"/>
      <c r="D3" s="17"/>
    </row>
    <row r="4" spans="1:4" x14ac:dyDescent="0.25">
      <c r="A4" s="17"/>
      <c r="B4" s="17"/>
      <c r="C4" s="17"/>
      <c r="D4" s="17"/>
    </row>
    <row r="5" spans="1:4" ht="15.75" thickBot="1" x14ac:dyDescent="0.3">
      <c r="A5" s="17"/>
      <c r="B5" s="17"/>
      <c r="C5" s="17"/>
      <c r="D5" s="17"/>
    </row>
    <row r="6" spans="1:4" x14ac:dyDescent="0.25">
      <c r="A6" s="311" t="s">
        <v>19</v>
      </c>
      <c r="B6" s="312"/>
      <c r="C6" s="14"/>
      <c r="D6" s="17"/>
    </row>
    <row r="7" spans="1:4" x14ac:dyDescent="0.25">
      <c r="A7" s="313"/>
      <c r="B7" s="314"/>
      <c r="C7" s="15"/>
      <c r="D7" s="17"/>
    </row>
    <row r="8" spans="1:4" ht="15.75" thickBot="1" x14ac:dyDescent="0.3">
      <c r="A8" s="315"/>
      <c r="B8" s="316"/>
      <c r="C8" s="16"/>
      <c r="D8" s="17"/>
    </row>
    <row r="9" spans="1:4" x14ac:dyDescent="0.25">
      <c r="A9" s="317" t="s">
        <v>20</v>
      </c>
      <c r="B9" s="320" t="s">
        <v>21</v>
      </c>
      <c r="C9" s="323" t="s">
        <v>22</v>
      </c>
      <c r="D9" s="17"/>
    </row>
    <row r="10" spans="1:4" x14ac:dyDescent="0.25">
      <c r="A10" s="318"/>
      <c r="B10" s="321"/>
      <c r="C10" s="324"/>
      <c r="D10" s="17"/>
    </row>
    <row r="11" spans="1:4" ht="15.75" thickBot="1" x14ac:dyDescent="0.3">
      <c r="A11" s="319"/>
      <c r="B11" s="322"/>
      <c r="C11" s="325"/>
      <c r="D11" s="17"/>
    </row>
    <row r="12" spans="1:4" x14ac:dyDescent="0.25">
      <c r="A12" s="18" t="s">
        <v>23</v>
      </c>
      <c r="B12" s="19">
        <f>+B34</f>
        <v>1953</v>
      </c>
      <c r="C12" s="20">
        <f>+B12/B16</f>
        <v>2.5460186681962767E-2</v>
      </c>
      <c r="D12" s="17"/>
    </row>
    <row r="13" spans="1:4" x14ac:dyDescent="0.25">
      <c r="A13" s="18" t="s">
        <v>24</v>
      </c>
      <c r="B13" s="19">
        <f>+B51</f>
        <v>55093</v>
      </c>
      <c r="C13" s="21">
        <f>+B13/B16</f>
        <v>0.71821713510976692</v>
      </c>
      <c r="D13" s="17"/>
    </row>
    <row r="14" spans="1:4" x14ac:dyDescent="0.25">
      <c r="A14" s="18" t="s">
        <v>25</v>
      </c>
      <c r="B14" s="19">
        <f>+B68</f>
        <v>11955</v>
      </c>
      <c r="C14" s="21">
        <f>+B14/B16</f>
        <v>0.15585075872138499</v>
      </c>
      <c r="D14" s="17"/>
    </row>
    <row r="15" spans="1:4" x14ac:dyDescent="0.25">
      <c r="A15" s="22" t="s">
        <v>18</v>
      </c>
      <c r="B15" s="23">
        <f>+B85</f>
        <v>7707</v>
      </c>
      <c r="C15" s="21">
        <f>+B15/B16</f>
        <v>0.10047191948688533</v>
      </c>
      <c r="D15" s="17"/>
    </row>
    <row r="16" spans="1:4" x14ac:dyDescent="0.25">
      <c r="A16" s="326" t="s">
        <v>26</v>
      </c>
      <c r="B16" s="328">
        <f>SUM(B12:B15)</f>
        <v>76708</v>
      </c>
      <c r="C16" s="330">
        <f>SUM(C12:C15)</f>
        <v>1</v>
      </c>
      <c r="D16" s="17"/>
    </row>
    <row r="17" spans="1:4" ht="15.75" thickBot="1" x14ac:dyDescent="0.3">
      <c r="A17" s="327"/>
      <c r="B17" s="329"/>
      <c r="C17" s="331"/>
      <c r="D17" s="17"/>
    </row>
    <row r="18" spans="1:4" x14ac:dyDescent="0.25">
      <c r="A18" s="301" t="s">
        <v>0</v>
      </c>
      <c r="B18" s="302"/>
      <c r="C18" s="302"/>
      <c r="D18" s="303"/>
    </row>
    <row r="19" spans="1:4" ht="15.75" thickBot="1" x14ac:dyDescent="0.3">
      <c r="A19" s="304"/>
      <c r="B19" s="305"/>
      <c r="C19" s="305"/>
      <c r="D19" s="306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/>
      <c r="D21" s="3"/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>
        <f>SUM(C23,D23)</f>
        <v>174</v>
      </c>
      <c r="C23" s="5">
        <f>SUM('TOTAL POR MES '!$C23,'TOTAL POR MES '!$H23,'TOTAL POR MES '!$M23)</f>
        <v>174</v>
      </c>
      <c r="D23" s="6">
        <f>SUM('TOTAL POR MES '!$D23,'TOTAL POR MES '!$I23,'TOTAL POR MES '!$N23)</f>
        <v>0</v>
      </c>
    </row>
    <row r="24" spans="1:4" x14ac:dyDescent="0.25">
      <c r="A24" s="7" t="s">
        <v>8</v>
      </c>
      <c r="B24" s="4"/>
      <c r="C24" s="5"/>
      <c r="D24" s="6">
        <f>SUM('TOTAL POR MES '!$D24,'TOTAL POR MES '!$I24,'TOTAL POR MES '!$N24)</f>
        <v>0</v>
      </c>
    </row>
    <row r="25" spans="1:4" x14ac:dyDescent="0.25">
      <c r="A25" s="7" t="s">
        <v>9</v>
      </c>
      <c r="B25" s="4"/>
      <c r="C25" s="5"/>
      <c r="D25" s="6">
        <f>SUM('TOTAL POR MES '!$D25,'TOTAL POR MES '!$I25,'TOTAL POR MES '!$N25)</f>
        <v>0</v>
      </c>
    </row>
    <row r="26" spans="1:4" x14ac:dyDescent="0.25">
      <c r="A26" s="7" t="s">
        <v>10</v>
      </c>
      <c r="B26" s="4">
        <f t="shared" ref="B26:B30" si="0">SUM(C26,D26)</f>
        <v>347</v>
      </c>
      <c r="C26" s="5">
        <f>SUM('TOTAL POR MES '!$C26,'TOTAL POR MES '!$H26,'TOTAL POR MES '!$M26)</f>
        <v>347</v>
      </c>
      <c r="D26" s="6">
        <f>SUM('TOTAL POR MES '!$D26,'TOTAL POR MES '!$I26,'TOTAL POR MES '!$N26)</f>
        <v>0</v>
      </c>
    </row>
    <row r="27" spans="1:4" x14ac:dyDescent="0.25">
      <c r="A27" s="7" t="s">
        <v>11</v>
      </c>
      <c r="B27" s="4">
        <f t="shared" si="0"/>
        <v>74</v>
      </c>
      <c r="C27" s="5">
        <f>SUM('TOTAL POR MES '!$C27,'TOTAL POR MES '!$H27,'TOTAL POR MES '!$M27)</f>
        <v>74</v>
      </c>
      <c r="D27" s="6">
        <f>SUM('TOTAL POR MES '!$D27,'TOTAL POR MES '!$I27,'TOTAL POR MES '!$N27)</f>
        <v>0</v>
      </c>
    </row>
    <row r="28" spans="1:4" x14ac:dyDescent="0.25">
      <c r="A28" s="7" t="s">
        <v>12</v>
      </c>
      <c r="B28" s="4">
        <f t="shared" si="0"/>
        <v>941</v>
      </c>
      <c r="C28" s="5">
        <f>SUM('TOTAL POR MES '!$C28,'TOTAL POR MES '!$H28,'TOTAL POR MES '!$M28)</f>
        <v>941</v>
      </c>
      <c r="D28" s="6">
        <f>SUM('TOTAL POR MES '!$D28,'TOTAL POR MES '!$I28,'TOTAL POR MES '!$N28)</f>
        <v>0</v>
      </c>
    </row>
    <row r="29" spans="1:4" x14ac:dyDescent="0.25">
      <c r="A29" s="7" t="s">
        <v>13</v>
      </c>
      <c r="B29" s="4"/>
      <c r="C29" s="5"/>
      <c r="D29" s="6">
        <f>SUM('TOTAL POR MES '!$D29,'TOTAL POR MES '!$I29,'TOTAL POR MES '!$N29)</f>
        <v>0</v>
      </c>
    </row>
    <row r="30" spans="1:4" x14ac:dyDescent="0.25">
      <c r="A30" s="7" t="s">
        <v>14</v>
      </c>
      <c r="B30" s="4">
        <f t="shared" si="0"/>
        <v>417</v>
      </c>
      <c r="C30" s="5">
        <f>SUM('TOTAL POR MES '!$C30,'TOTAL POR MES '!$H30,'TOTAL POR MES '!$M30)</f>
        <v>417</v>
      </c>
      <c r="D30" s="6">
        <f>SUM('TOTAL POR MES '!$D30,'TOTAL POR MES '!$I30,'TOTAL POR MES '!$N30)</f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SUM(B21:B33)</f>
        <v>1953</v>
      </c>
      <c r="C34" s="11">
        <f>SUM(C21:C33)</f>
        <v>1953</v>
      </c>
      <c r="D34" s="11">
        <f>SUM(D21:D33)</f>
        <v>0</v>
      </c>
    </row>
    <row r="35" spans="1:4" x14ac:dyDescent="0.25">
      <c r="A35" s="301" t="s">
        <v>16</v>
      </c>
      <c r="B35" s="302"/>
      <c r="C35" s="302"/>
      <c r="D35" s="303"/>
    </row>
    <row r="36" spans="1:4" ht="15.75" thickBot="1" x14ac:dyDescent="0.3">
      <c r="A36" s="304"/>
      <c r="B36" s="305"/>
      <c r="C36" s="305"/>
      <c r="D36" s="306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/>
      <c r="D38" s="3"/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>
        <f>SUM(C40,D40)</f>
        <v>1339</v>
      </c>
      <c r="C40" s="5">
        <f>SUM('TOTAL POR MES '!$C40,'TOTAL POR MES '!$H40,'TOTAL POR MES '!$M40)</f>
        <v>1339</v>
      </c>
      <c r="D40" s="6">
        <f>SUM('TOTAL POR MES '!$D40,'TOTAL POR MES '!$I40,'TOTAL POR MES '!$N40)</f>
        <v>0</v>
      </c>
    </row>
    <row r="41" spans="1:4" x14ac:dyDescent="0.25">
      <c r="A41" s="7" t="s">
        <v>8</v>
      </c>
      <c r="B41" s="4">
        <f t="shared" ref="B41:B50" si="1">SUM(C41,D41)</f>
        <v>0</v>
      </c>
      <c r="C41" s="5"/>
      <c r="D41" s="6"/>
    </row>
    <row r="42" spans="1:4" x14ac:dyDescent="0.25">
      <c r="A42" s="7" t="s">
        <v>9</v>
      </c>
      <c r="B42" s="4">
        <f t="shared" si="1"/>
        <v>0</v>
      </c>
      <c r="C42" s="5"/>
      <c r="D42" s="6"/>
    </row>
    <row r="43" spans="1:4" x14ac:dyDescent="0.25">
      <c r="A43" s="7" t="s">
        <v>10</v>
      </c>
      <c r="B43" s="4">
        <f t="shared" si="1"/>
        <v>38476</v>
      </c>
      <c r="C43" s="5">
        <f>SUM('TOTAL POR MES '!$C43,'TOTAL POR MES '!$H43,'TOTAL POR MES '!$M43)</f>
        <v>37140</v>
      </c>
      <c r="D43" s="6">
        <f>SUM('TOTAL POR MES '!$D43,'TOTAL POR MES '!$I43,'TOTAL POR MES '!$N43)</f>
        <v>1336</v>
      </c>
    </row>
    <row r="44" spans="1:4" x14ac:dyDescent="0.25">
      <c r="A44" s="7" t="s">
        <v>11</v>
      </c>
      <c r="B44" s="4">
        <f t="shared" si="1"/>
        <v>115</v>
      </c>
      <c r="C44" s="5">
        <f>SUM('TOTAL POR MES '!$C44,'TOTAL POR MES '!$H44,'TOTAL POR MES '!$M44)</f>
        <v>100</v>
      </c>
      <c r="D44" s="6">
        <f>SUM('TOTAL POR MES '!$D44,'TOTAL POR MES '!$I44,'TOTAL POR MES '!$N44)</f>
        <v>15</v>
      </c>
    </row>
    <row r="45" spans="1:4" x14ac:dyDescent="0.25">
      <c r="A45" s="7" t="s">
        <v>12</v>
      </c>
      <c r="B45" s="4">
        <f t="shared" si="1"/>
        <v>11670</v>
      </c>
      <c r="C45" s="5">
        <f>SUM('TOTAL POR MES '!$C45,'TOTAL POR MES '!$H45,'TOTAL POR MES '!$M45)</f>
        <v>11496</v>
      </c>
      <c r="D45" s="6">
        <f>SUM('TOTAL POR MES '!$D45,'TOTAL POR MES '!$I45,'TOTAL POR MES '!$N45)</f>
        <v>174</v>
      </c>
    </row>
    <row r="46" spans="1:4" x14ac:dyDescent="0.25">
      <c r="A46" s="7" t="s">
        <v>13</v>
      </c>
      <c r="B46" s="4">
        <f t="shared" si="1"/>
        <v>0</v>
      </c>
      <c r="C46" s="5">
        <v>0</v>
      </c>
      <c r="D46" s="6">
        <v>0</v>
      </c>
    </row>
    <row r="47" spans="1:4" x14ac:dyDescent="0.25">
      <c r="A47" s="7" t="s">
        <v>14</v>
      </c>
      <c r="B47" s="4">
        <f t="shared" si="1"/>
        <v>3493</v>
      </c>
      <c r="C47" s="5">
        <f>SUM('TOTAL POR MES '!$C47,'TOTAL POR MES '!$H47,'TOTAL POR MES '!$M47)</f>
        <v>3387</v>
      </c>
      <c r="D47" s="6">
        <f>SUM('TOTAL POR MES '!$D47,'TOTAL POR MES '!$I47,'TOTAL POR MES '!$N47)</f>
        <v>106</v>
      </c>
    </row>
    <row r="48" spans="1:4" x14ac:dyDescent="0.25">
      <c r="A48" s="7"/>
      <c r="B48" s="4">
        <f t="shared" si="1"/>
        <v>0</v>
      </c>
      <c r="C48" s="5"/>
      <c r="D48" s="6"/>
    </row>
    <row r="49" spans="1:4" x14ac:dyDescent="0.25">
      <c r="A49" s="7"/>
      <c r="B49" s="4">
        <f t="shared" si="1"/>
        <v>0</v>
      </c>
      <c r="C49" s="5"/>
      <c r="D49" s="6"/>
    </row>
    <row r="50" spans="1:4" x14ac:dyDescent="0.25">
      <c r="A50" s="7"/>
      <c r="B50" s="4">
        <f t="shared" si="1"/>
        <v>0</v>
      </c>
      <c r="C50" s="5"/>
      <c r="D50" s="6"/>
    </row>
    <row r="51" spans="1:4" ht="15.75" thickBot="1" x14ac:dyDescent="0.3">
      <c r="A51" s="10" t="s">
        <v>15</v>
      </c>
      <c r="B51" s="11">
        <f>SUM(B38:B50)</f>
        <v>55093</v>
      </c>
      <c r="C51" s="11">
        <f>SUM(C38:C50)</f>
        <v>53462</v>
      </c>
      <c r="D51" s="11">
        <f>SUM(D38:D50)</f>
        <v>1631</v>
      </c>
    </row>
    <row r="52" spans="1:4" x14ac:dyDescent="0.25">
      <c r="A52" s="301" t="s">
        <v>17</v>
      </c>
      <c r="B52" s="302"/>
      <c r="C52" s="302"/>
      <c r="D52" s="303"/>
    </row>
    <row r="53" spans="1:4" ht="15.75" thickBot="1" x14ac:dyDescent="0.3">
      <c r="A53" s="304"/>
      <c r="B53" s="305"/>
      <c r="C53" s="305"/>
      <c r="D53" s="306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/>
      <c r="D55" s="3"/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>
        <f>SUM(C57,D57)</f>
        <v>1274</v>
      </c>
      <c r="C57" s="5">
        <f>SUM('TOTAL POR MES '!$C57,'TOTAL POR MES '!$H57,'TOTAL POR MES '!$L57)</f>
        <v>1274</v>
      </c>
      <c r="D57" s="6">
        <f>SUM('TOTAL POR MES '!$D57,'TOTAL POR MES '!$I57,'TOTAL POR MES '!$N57)</f>
        <v>0</v>
      </c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>
        <f t="shared" ref="B60:B64" si="2">SUM(C60,D60)</f>
        <v>6561</v>
      </c>
      <c r="C60" s="5">
        <f>SUM('TOTAL POR MES '!C60,'TOTAL POR MES '!H60,'TOTAL POR MES '!M60)</f>
        <v>6497</v>
      </c>
      <c r="D60" s="6">
        <f>SUM('TOTAL POR MES '!$D60,'TOTAL POR MES '!$I60,'TOTAL POR MES '!$N60)</f>
        <v>64</v>
      </c>
    </row>
    <row r="61" spans="1:4" x14ac:dyDescent="0.25">
      <c r="A61" s="7" t="s">
        <v>11</v>
      </c>
      <c r="B61" s="4">
        <f t="shared" si="2"/>
        <v>142</v>
      </c>
      <c r="C61" s="5">
        <f>SUM('TOTAL POR MES '!C61,'TOTAL POR MES '!H61,'TOTAL POR MES '!M61)</f>
        <v>142</v>
      </c>
      <c r="D61" s="6">
        <v>0</v>
      </c>
    </row>
    <row r="62" spans="1:4" x14ac:dyDescent="0.25">
      <c r="A62" s="7" t="s">
        <v>12</v>
      </c>
      <c r="B62" s="4">
        <f t="shared" si="2"/>
        <v>3099</v>
      </c>
      <c r="C62" s="5">
        <f>SUM('TOTAL POR MES '!C62,'TOTAL POR MES '!H62,'TOTAL POR MES '!M62)</f>
        <v>3099</v>
      </c>
      <c r="D62" s="6">
        <v>0</v>
      </c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>
        <f t="shared" si="2"/>
        <v>879</v>
      </c>
      <c r="C64" s="5">
        <f>SUM('TOTAL POR MES '!C64,'TOTAL POR MES '!H64,'TOTAL POR MES '!M64)</f>
        <v>879</v>
      </c>
      <c r="D64" s="6">
        <v>0</v>
      </c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SUM(B55:B67)</f>
        <v>11955</v>
      </c>
      <c r="C68" s="11">
        <f>SUM(C55:C67)</f>
        <v>11891</v>
      </c>
      <c r="D68" s="11">
        <f>SUM(D55:D67)</f>
        <v>64</v>
      </c>
    </row>
    <row r="69" spans="1:4" x14ac:dyDescent="0.25">
      <c r="A69" s="301" t="s">
        <v>18</v>
      </c>
      <c r="B69" s="302"/>
      <c r="C69" s="302"/>
      <c r="D69" s="303"/>
    </row>
    <row r="70" spans="1:4" ht="15.75" thickBot="1" x14ac:dyDescent="0.3">
      <c r="A70" s="304"/>
      <c r="B70" s="305"/>
      <c r="C70" s="305"/>
      <c r="D70" s="306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/>
      <c r="C72" s="2"/>
      <c r="D72" s="3"/>
    </row>
    <row r="73" spans="1:4" x14ac:dyDescent="0.25">
      <c r="A73" s="7" t="s">
        <v>6</v>
      </c>
      <c r="B73" s="4"/>
      <c r="C73" s="5"/>
      <c r="D73" s="6"/>
    </row>
    <row r="74" spans="1:4" x14ac:dyDescent="0.25">
      <c r="A74" s="7" t="s">
        <v>7</v>
      </c>
      <c r="B74" s="4">
        <f>SUM(C74,D74)</f>
        <v>618</v>
      </c>
      <c r="C74" s="5">
        <f>SUM('TOTAL POR MES '!C74,'TOTAL POR MES '!H74,'TOTAL POR MES '!M74)</f>
        <v>618</v>
      </c>
      <c r="D74" s="6">
        <f>SUM('TOTAL POR MES '!D74,'TOTAL POR MES '!I74,'TOTAL POR MES '!N74)</f>
        <v>0</v>
      </c>
    </row>
    <row r="75" spans="1:4" x14ac:dyDescent="0.25">
      <c r="A75" s="7" t="s">
        <v>8</v>
      </c>
      <c r="B75" s="4"/>
      <c r="C75" s="5"/>
      <c r="D75" s="6">
        <f>SUM('TOTAL POR MES '!D75,'TOTAL POR MES '!I75,'TOTAL POR MES '!N75)</f>
        <v>0</v>
      </c>
    </row>
    <row r="76" spans="1:4" x14ac:dyDescent="0.25">
      <c r="A76" s="7" t="s">
        <v>9</v>
      </c>
      <c r="B76" s="4"/>
      <c r="C76" s="5"/>
      <c r="D76" s="6">
        <f>SUM('TOTAL POR MES '!D76,'TOTAL POR MES '!I76,'TOTAL POR MES '!N76)</f>
        <v>0</v>
      </c>
    </row>
    <row r="77" spans="1:4" x14ac:dyDescent="0.25">
      <c r="A77" s="7" t="s">
        <v>10</v>
      </c>
      <c r="B77" s="4">
        <f t="shared" ref="B77:B81" si="3">SUM(C77,D77)</f>
        <v>2698</v>
      </c>
      <c r="C77" s="5">
        <f>SUM('TOTAL POR MES '!C77,'TOTAL POR MES '!H77,'TOTAL POR MES '!M77)</f>
        <v>2698</v>
      </c>
      <c r="D77" s="6">
        <f>SUM('TOTAL POR MES '!D77,'TOTAL POR MES '!I77,'TOTAL POR MES '!N77)</f>
        <v>0</v>
      </c>
    </row>
    <row r="78" spans="1:4" x14ac:dyDescent="0.25">
      <c r="A78" s="7" t="s">
        <v>11</v>
      </c>
      <c r="B78" s="4">
        <f t="shared" si="3"/>
        <v>131</v>
      </c>
      <c r="C78" s="5">
        <f>SUM('TOTAL POR MES '!C78,'TOTAL POR MES '!H78,'TOTAL POR MES '!M78)</f>
        <v>131</v>
      </c>
      <c r="D78" s="6">
        <f>SUM('TOTAL POR MES '!D78,'TOTAL POR MES '!I78,'TOTAL POR MES '!N78)</f>
        <v>0</v>
      </c>
    </row>
    <row r="79" spans="1:4" x14ac:dyDescent="0.25">
      <c r="A79" s="7" t="s">
        <v>12</v>
      </c>
      <c r="B79" s="4">
        <f t="shared" si="3"/>
        <v>3446</v>
      </c>
      <c r="C79" s="5">
        <f>SUM('TOTAL POR MES '!C79,'TOTAL POR MES '!H79,'TOTAL POR MES '!M79)</f>
        <v>3446</v>
      </c>
      <c r="D79" s="6">
        <f>SUM('TOTAL POR MES '!D79,'TOTAL POR MES '!I79,'TOTAL POR MES '!N79)</f>
        <v>0</v>
      </c>
    </row>
    <row r="80" spans="1:4" x14ac:dyDescent="0.25">
      <c r="A80" s="7" t="s">
        <v>13</v>
      </c>
      <c r="B80" s="4"/>
      <c r="C80" s="5"/>
      <c r="D80" s="6">
        <f>SUM('TOTAL POR MES '!D80,'TOTAL POR MES '!I80,'TOTAL POR MES '!N80)</f>
        <v>0</v>
      </c>
    </row>
    <row r="81" spans="1:4" x14ac:dyDescent="0.25">
      <c r="A81" s="7" t="s">
        <v>14</v>
      </c>
      <c r="B81" s="4">
        <f t="shared" si="3"/>
        <v>814</v>
      </c>
      <c r="C81" s="5">
        <f>SUM('TOTAL POR MES '!C81,'TOTAL POR MES '!H81,'TOTAL POR MES '!M81)</f>
        <v>814</v>
      </c>
      <c r="D81" s="6">
        <f>SUM('TOTAL POR MES '!D81,'TOTAL POR MES '!I81,'TOTAL POR MES '!N81)</f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2" t="s">
        <v>15</v>
      </c>
      <c r="B85" s="13">
        <f>SUM(B72:B84)</f>
        <v>7707</v>
      </c>
      <c r="C85" s="13">
        <f>SUM(C72:C84)</f>
        <v>7707</v>
      </c>
      <c r="D85" s="13">
        <f>SUM(D72:D84)</f>
        <v>0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K71"/>
  <sheetViews>
    <sheetView tabSelected="1" workbookViewId="0">
      <selection activeCell="D35" sqref="D35"/>
    </sheetView>
  </sheetViews>
  <sheetFormatPr baseColWidth="10" defaultColWidth="11.42578125" defaultRowHeight="15" x14ac:dyDescent="0.25"/>
  <cols>
    <col min="1" max="1" width="23.5703125" customWidth="1"/>
    <col min="2" max="2" width="16.85546875" customWidth="1"/>
    <col min="3" max="3" width="12.140625" customWidth="1"/>
    <col min="4" max="4" width="14.140625" customWidth="1"/>
    <col min="6" max="6" width="14.28515625" customWidth="1"/>
    <col min="8" max="8" width="21.5703125" customWidth="1"/>
    <col min="9" max="9" width="21.140625" customWidth="1"/>
    <col min="10" max="10" width="17.140625" customWidth="1"/>
    <col min="11" max="11" width="15.85546875" customWidth="1"/>
    <col min="13" max="13" width="13.85546875" customWidth="1"/>
    <col min="15" max="15" width="25.42578125" customWidth="1"/>
    <col min="16" max="16" width="20.7109375" customWidth="1"/>
    <col min="17" max="17" width="16.140625" customWidth="1"/>
    <col min="18" max="18" width="14.28515625" customWidth="1"/>
    <col min="20" max="20" width="14.28515625" customWidth="1"/>
    <col min="22" max="22" width="22.7109375" customWidth="1"/>
    <col min="23" max="23" width="23.7109375" customWidth="1"/>
    <col min="24" max="24" width="16.7109375" customWidth="1"/>
    <col min="25" max="25" width="14.42578125" customWidth="1"/>
    <col min="27" max="27" width="15" customWidth="1"/>
  </cols>
  <sheetData>
    <row r="1" spans="1:89" x14ac:dyDescent="0.25">
      <c r="B1" s="66" t="s">
        <v>74</v>
      </c>
      <c r="C1" s="67"/>
      <c r="D1" s="68"/>
    </row>
    <row r="2" spans="1:89" ht="19.5" thickBot="1" x14ac:dyDescent="0.35">
      <c r="B2" s="69" t="s">
        <v>82</v>
      </c>
      <c r="C2" s="70"/>
      <c r="D2" s="71"/>
      <c r="F2" s="262"/>
      <c r="G2" s="262"/>
    </row>
    <row r="3" spans="1:89" ht="19.5" thickBot="1" x14ac:dyDescent="0.35">
      <c r="F3" s="262"/>
      <c r="G3" s="262"/>
      <c r="H3" s="118"/>
    </row>
    <row r="4" spans="1:89" ht="15.75" thickBot="1" x14ac:dyDescent="0.3">
      <c r="A4" s="24"/>
      <c r="B4" s="338" t="s">
        <v>75</v>
      </c>
      <c r="C4" s="339"/>
      <c r="D4" s="340"/>
      <c r="E4" s="24"/>
      <c r="F4" s="24"/>
      <c r="G4" s="24"/>
      <c r="H4" s="24"/>
      <c r="I4" s="338" t="s">
        <v>76</v>
      </c>
      <c r="J4" s="339"/>
      <c r="K4" s="340"/>
      <c r="L4" s="24"/>
      <c r="M4" s="24"/>
      <c r="N4" s="25"/>
      <c r="O4" s="24"/>
      <c r="P4" s="338" t="s">
        <v>77</v>
      </c>
      <c r="Q4" s="339"/>
      <c r="R4" s="340"/>
      <c r="S4" s="24"/>
      <c r="T4" s="24"/>
      <c r="U4" s="25"/>
      <c r="V4" s="24"/>
      <c r="W4" s="338" t="s">
        <v>78</v>
      </c>
      <c r="X4" s="339"/>
      <c r="Y4" s="340"/>
      <c r="Z4" s="24"/>
      <c r="AA4" s="24"/>
    </row>
    <row r="5" spans="1:89" x14ac:dyDescent="0.25">
      <c r="A5" s="332" t="s">
        <v>27</v>
      </c>
      <c r="B5" s="334" t="s">
        <v>28</v>
      </c>
      <c r="C5" s="334" t="s">
        <v>29</v>
      </c>
      <c r="D5" s="336" t="s">
        <v>30</v>
      </c>
      <c r="E5" s="334" t="s">
        <v>31</v>
      </c>
      <c r="F5" s="336" t="s">
        <v>32</v>
      </c>
      <c r="G5" s="188"/>
      <c r="H5" s="332" t="s">
        <v>27</v>
      </c>
      <c r="I5" s="334" t="s">
        <v>28</v>
      </c>
      <c r="J5" s="334" t="s">
        <v>29</v>
      </c>
      <c r="K5" s="336" t="s">
        <v>30</v>
      </c>
      <c r="L5" s="334" t="s">
        <v>31</v>
      </c>
      <c r="M5" s="336" t="s">
        <v>32</v>
      </c>
      <c r="N5" s="189"/>
      <c r="O5" s="332" t="s">
        <v>27</v>
      </c>
      <c r="P5" s="334" t="s">
        <v>28</v>
      </c>
      <c r="Q5" s="334" t="s">
        <v>29</v>
      </c>
      <c r="R5" s="336" t="s">
        <v>30</v>
      </c>
      <c r="S5" s="334" t="s">
        <v>31</v>
      </c>
      <c r="T5" s="336" t="s">
        <v>32</v>
      </c>
      <c r="U5" s="189"/>
      <c r="V5" s="332" t="s">
        <v>27</v>
      </c>
      <c r="W5" s="334" t="s">
        <v>28</v>
      </c>
      <c r="X5" s="334" t="s">
        <v>29</v>
      </c>
      <c r="Y5" s="336" t="s">
        <v>30</v>
      </c>
      <c r="Z5" s="334" t="s">
        <v>31</v>
      </c>
      <c r="AA5" s="336" t="s">
        <v>32</v>
      </c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</row>
    <row r="6" spans="1:89" ht="31.5" customHeight="1" thickBot="1" x14ac:dyDescent="0.3">
      <c r="A6" s="333"/>
      <c r="B6" s="335"/>
      <c r="C6" s="335"/>
      <c r="D6" s="337"/>
      <c r="E6" s="335"/>
      <c r="F6" s="337"/>
      <c r="G6" s="191"/>
      <c r="H6" s="333"/>
      <c r="I6" s="335"/>
      <c r="J6" s="335"/>
      <c r="K6" s="337"/>
      <c r="L6" s="335"/>
      <c r="M6" s="337"/>
      <c r="N6" s="189"/>
      <c r="O6" s="333"/>
      <c r="P6" s="335"/>
      <c r="Q6" s="335"/>
      <c r="R6" s="337"/>
      <c r="S6" s="335"/>
      <c r="T6" s="337"/>
      <c r="U6" s="189"/>
      <c r="V6" s="333"/>
      <c r="W6" s="335"/>
      <c r="X6" s="335"/>
      <c r="Y6" s="337"/>
      <c r="Z6" s="335"/>
      <c r="AA6" s="337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</row>
    <row r="7" spans="1:89" x14ac:dyDescent="0.25">
      <c r="A7" s="192" t="s">
        <v>33</v>
      </c>
      <c r="B7" s="193">
        <f>SUM('TOTAL MES POR REGIÓN'!$B7,'TOTAL MES POR REGIÓN'!$B59,'TOTAL MES POR REGIÓN'!$B111)</f>
        <v>32</v>
      </c>
      <c r="C7" s="193">
        <f>SUM('TOTAL MES POR REGIÓN'!$C7,'TOTAL MES POR REGIÓN'!$C59,'TOTAL MES POR REGIÓN'!$C111)</f>
        <v>32</v>
      </c>
      <c r="D7" s="194">
        <f>+C7/B7</f>
        <v>1</v>
      </c>
      <c r="E7" s="195">
        <v>0</v>
      </c>
      <c r="F7" s="196">
        <f>+E7/B7</f>
        <v>0</v>
      </c>
      <c r="G7" s="197"/>
      <c r="H7" s="192" t="s">
        <v>33</v>
      </c>
      <c r="I7" s="193">
        <f>SUM('TOTAL MES POR REGIÓN'!$I7,'TOTAL MES POR REGIÓN'!$I59,'TOTAL MES POR REGIÓN'!$I111)</f>
        <v>513</v>
      </c>
      <c r="J7" s="193">
        <f>SUM('TOTAL MES POR REGIÓN'!$J7,'TOTAL MES POR REGIÓN'!$J59,'TOTAL MES POR REGIÓN'!$J111)</f>
        <v>495</v>
      </c>
      <c r="K7" s="194">
        <f>+J7/I7</f>
        <v>0.96491228070175439</v>
      </c>
      <c r="L7" s="198">
        <f>SUM('TOTAL MES POR REGIÓN'!$L7,'TOTAL MES POR REGIÓN'!$L59,'TOTAL MES POR REGIÓN'!$L111)</f>
        <v>18</v>
      </c>
      <c r="M7" s="196">
        <f>+L7/I7</f>
        <v>3.5087719298245612E-2</v>
      </c>
      <c r="N7" s="189"/>
      <c r="O7" s="192" t="s">
        <v>33</v>
      </c>
      <c r="P7" s="193">
        <f>SUM('TOTAL MES POR REGIÓN'!P7,'TOTAL MES POR REGIÓN'!P59,'TOTAL MES POR REGIÓN'!P111)</f>
        <v>135</v>
      </c>
      <c r="Q7" s="193">
        <f>SUM('TOTAL MES POR REGIÓN'!Q7,'TOTAL MES POR REGIÓN'!Q59,'TOTAL MES POR REGIÓN'!Q111)</f>
        <v>134</v>
      </c>
      <c r="R7" s="194">
        <f>+Q7/P7</f>
        <v>0.99259259259259258</v>
      </c>
      <c r="S7" s="193">
        <f>SUM('TOTAL MES POR REGIÓN'!S7,'TOTAL MES POR REGIÓN'!S59,'TOTAL MES POR REGIÓN'!S111)</f>
        <v>1</v>
      </c>
      <c r="T7" s="196">
        <f>+S7/P7</f>
        <v>7.4074074074074077E-3</v>
      </c>
      <c r="U7" s="189"/>
      <c r="V7" s="192" t="s">
        <v>33</v>
      </c>
      <c r="W7" s="193">
        <f>SUM('TOTAL MES POR REGIÓN'!$W7,'TOTAL MES POR REGIÓN'!$W59,'TOTAL MES POR REGIÓN'!$W111)</f>
        <v>25</v>
      </c>
      <c r="X7" s="193">
        <f>SUM('TOTAL MES POR REGIÓN'!$X7,'TOTAL MES POR REGIÓN'!$X59,'TOTAL MES POR REGIÓN'!$X111)</f>
        <v>25</v>
      </c>
      <c r="Y7" s="194">
        <f>+X7/W7</f>
        <v>1</v>
      </c>
      <c r="Z7" s="193">
        <f>SUM('TOTAL MES POR REGIÓN'!$Z7,'TOTAL MES POR REGIÓN'!$Z59,'TOTAL MES POR REGIÓN'!$Z111)</f>
        <v>0</v>
      </c>
      <c r="AA7" s="196">
        <f>+Z7/W7</f>
        <v>0</v>
      </c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</row>
    <row r="8" spans="1:89" x14ac:dyDescent="0.25">
      <c r="A8" s="192" t="s">
        <v>34</v>
      </c>
      <c r="B8" s="193">
        <f>SUM('TOTAL MES POR REGIÓN'!$B8,'TOTAL MES POR REGIÓN'!$B60,'TOTAL MES POR REGIÓN'!$B112)</f>
        <v>2</v>
      </c>
      <c r="C8" s="193">
        <f>SUM('TOTAL MES POR REGIÓN'!$C8,'TOTAL MES POR REGIÓN'!$C60,'TOTAL MES POR REGIÓN'!$C112)</f>
        <v>2</v>
      </c>
      <c r="D8" s="194">
        <f t="shared" ref="D8:D20" si="0">+C8/B8</f>
        <v>1</v>
      </c>
      <c r="E8" s="195">
        <v>0</v>
      </c>
      <c r="F8" s="196">
        <f t="shared" ref="F8:F20" si="1">+E8/B8</f>
        <v>0</v>
      </c>
      <c r="G8" s="197"/>
      <c r="H8" s="192" t="s">
        <v>34</v>
      </c>
      <c r="I8" s="193">
        <f>SUM('TOTAL MES POR REGIÓN'!$I8,'TOTAL MES POR REGIÓN'!$I60,'TOTAL MES POR REGIÓN'!$I112)</f>
        <v>118</v>
      </c>
      <c r="J8" s="193">
        <f>SUM('TOTAL MES POR REGIÓN'!$J8,'TOTAL MES POR REGIÓN'!$J60,'TOTAL MES POR REGIÓN'!$J112)</f>
        <v>113</v>
      </c>
      <c r="K8" s="194">
        <f t="shared" ref="K8:K20" si="2">+J8/I8</f>
        <v>0.9576271186440678</v>
      </c>
      <c r="L8" s="198">
        <f>SUM('TOTAL MES POR REGIÓN'!$L8,'TOTAL MES POR REGIÓN'!$L60,'TOTAL MES POR REGIÓN'!$L112)</f>
        <v>5</v>
      </c>
      <c r="M8" s="196">
        <f t="shared" ref="M8:M20" si="3">+L8/I8</f>
        <v>4.2372881355932202E-2</v>
      </c>
      <c r="N8" s="189"/>
      <c r="O8" s="192" t="s">
        <v>34</v>
      </c>
      <c r="P8" s="193">
        <f>SUM('TOTAL MES POR REGIÓN'!P8,'TOTAL MES POR REGIÓN'!P60,'TOTAL MES POR REGIÓN'!P112)</f>
        <v>26</v>
      </c>
      <c r="Q8" s="193">
        <f>SUM('TOTAL MES POR REGIÓN'!Q8,'TOTAL MES POR REGIÓN'!Q60,'TOTAL MES POR REGIÓN'!Q112)</f>
        <v>26</v>
      </c>
      <c r="R8" s="194">
        <f t="shared" ref="R8:R20" si="4">+Q8/P8</f>
        <v>1</v>
      </c>
      <c r="S8" s="193">
        <f>SUM('TOTAL MES POR REGIÓN'!S8,'TOTAL MES POR REGIÓN'!S60,'TOTAL MES POR REGIÓN'!S112)</f>
        <v>0</v>
      </c>
      <c r="T8" s="196">
        <f t="shared" ref="T8:T21" si="5">+S8/P8</f>
        <v>0</v>
      </c>
      <c r="U8" s="189"/>
      <c r="V8" s="192" t="s">
        <v>34</v>
      </c>
      <c r="W8" s="193">
        <f>SUM('TOTAL MES POR REGIÓN'!$W8,'TOTAL MES POR REGIÓN'!$W60,'TOTAL MES POR REGIÓN'!$W112)</f>
        <v>6</v>
      </c>
      <c r="X8" s="193">
        <f>SUM('TOTAL MES POR REGIÓN'!$X8,'TOTAL MES POR REGIÓN'!$X60,'TOTAL MES POR REGIÓN'!$X112)</f>
        <v>6</v>
      </c>
      <c r="Y8" s="194">
        <f t="shared" ref="Y8:Y19" si="6">+X8/W8</f>
        <v>1</v>
      </c>
      <c r="Z8" s="193">
        <f>SUM('TOTAL MES POR REGIÓN'!$Z8,'TOTAL MES POR REGIÓN'!$Z60,'TOTAL MES POR REGIÓN'!$Z112)</f>
        <v>0</v>
      </c>
      <c r="AA8" s="196">
        <f t="shared" ref="AA8:AA20" si="7">+Z8/W8</f>
        <v>0</v>
      </c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</row>
    <row r="9" spans="1:89" x14ac:dyDescent="0.25">
      <c r="A9" s="192" t="s">
        <v>35</v>
      </c>
      <c r="B9" s="193">
        <f>SUM('TOTAL MES POR REGIÓN'!$B9,'TOTAL MES POR REGIÓN'!$B61,'TOTAL MES POR REGIÓN'!$B113)</f>
        <v>4</v>
      </c>
      <c r="C9" s="193">
        <f>SUM('TOTAL MES POR REGIÓN'!$C9,'TOTAL MES POR REGIÓN'!$C61,'TOTAL MES POR REGIÓN'!$C113)</f>
        <v>4</v>
      </c>
      <c r="D9" s="194">
        <f t="shared" si="0"/>
        <v>1</v>
      </c>
      <c r="E9" s="195">
        <v>0</v>
      </c>
      <c r="F9" s="196">
        <f t="shared" si="1"/>
        <v>0</v>
      </c>
      <c r="G9" s="197"/>
      <c r="H9" s="192" t="s">
        <v>35</v>
      </c>
      <c r="I9" s="193">
        <f>SUM('TOTAL MES POR REGIÓN'!$I9,'TOTAL MES POR REGIÓN'!$I61,'TOTAL MES POR REGIÓN'!$I113)</f>
        <v>286</v>
      </c>
      <c r="J9" s="193">
        <f>SUM('TOTAL MES POR REGIÓN'!$J9,'TOTAL MES POR REGIÓN'!$J61,'TOTAL MES POR REGIÓN'!$J113)</f>
        <v>278</v>
      </c>
      <c r="K9" s="194">
        <f t="shared" si="2"/>
        <v>0.97202797202797198</v>
      </c>
      <c r="L9" s="198">
        <f>SUM('TOTAL MES POR REGIÓN'!$L9,'TOTAL MES POR REGIÓN'!$L61,'TOTAL MES POR REGIÓN'!$L113)</f>
        <v>8</v>
      </c>
      <c r="M9" s="196">
        <f t="shared" si="3"/>
        <v>2.7972027972027972E-2</v>
      </c>
      <c r="N9" s="189"/>
      <c r="O9" s="192" t="s">
        <v>35</v>
      </c>
      <c r="P9" s="193">
        <f>SUM('TOTAL MES POR REGIÓN'!P9,'TOTAL MES POR REGIÓN'!P61,'TOTAL MES POR REGIÓN'!P113)</f>
        <v>100</v>
      </c>
      <c r="Q9" s="193">
        <f>SUM('TOTAL MES POR REGIÓN'!Q9,'TOTAL MES POR REGIÓN'!Q61,'TOTAL MES POR REGIÓN'!Q113)</f>
        <v>99</v>
      </c>
      <c r="R9" s="194">
        <f t="shared" si="4"/>
        <v>0.99</v>
      </c>
      <c r="S9" s="193">
        <f>SUM('TOTAL MES POR REGIÓN'!S9,'TOTAL MES POR REGIÓN'!S61,'TOTAL MES POR REGIÓN'!S113)</f>
        <v>1</v>
      </c>
      <c r="T9" s="196">
        <f t="shared" si="5"/>
        <v>0.01</v>
      </c>
      <c r="U9" s="189"/>
      <c r="V9" s="192" t="s">
        <v>35</v>
      </c>
      <c r="W9" s="193">
        <f>SUM('TOTAL MES POR REGIÓN'!$W9,'TOTAL MES POR REGIÓN'!$W61,'TOTAL MES POR REGIÓN'!$W113)</f>
        <v>102</v>
      </c>
      <c r="X9" s="193">
        <f>SUM('TOTAL MES POR REGIÓN'!$X9,'TOTAL MES POR REGIÓN'!$X61,'TOTAL MES POR REGIÓN'!$X113)</f>
        <v>102</v>
      </c>
      <c r="Y9" s="194">
        <f t="shared" si="6"/>
        <v>1</v>
      </c>
      <c r="Z9" s="193">
        <f>SUM('TOTAL MES POR REGIÓN'!$Z9,'TOTAL MES POR REGIÓN'!$Z61,'TOTAL MES POR REGIÓN'!$Z113)</f>
        <v>0</v>
      </c>
      <c r="AA9" s="196">
        <f t="shared" si="7"/>
        <v>0</v>
      </c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</row>
    <row r="10" spans="1:89" x14ac:dyDescent="0.25">
      <c r="A10" s="192" t="s">
        <v>36</v>
      </c>
      <c r="B10" s="193">
        <f>SUM('TOTAL MES POR REGIÓN'!$B10,'TOTAL MES POR REGIÓN'!$B62,'TOTAL MES POR REGIÓN'!$B114)</f>
        <v>0</v>
      </c>
      <c r="C10" s="193">
        <f>SUM('TOTAL MES POR REGIÓN'!$C10,'TOTAL MES POR REGIÓN'!$C62,'TOTAL MES POR REGIÓN'!$C114)</f>
        <v>0</v>
      </c>
      <c r="D10" s="194">
        <v>0</v>
      </c>
      <c r="E10" s="195">
        <v>0</v>
      </c>
      <c r="F10" s="196">
        <v>0</v>
      </c>
      <c r="G10" s="197"/>
      <c r="H10" s="192" t="s">
        <v>36</v>
      </c>
      <c r="I10" s="193">
        <f>SUM('TOTAL MES POR REGIÓN'!$I10,'TOTAL MES POR REGIÓN'!$I62,'TOTAL MES POR REGIÓN'!$I114)</f>
        <v>423</v>
      </c>
      <c r="J10" s="193">
        <f>SUM('TOTAL MES POR REGIÓN'!$J10,'TOTAL MES POR REGIÓN'!$J62,'TOTAL MES POR REGIÓN'!$J114)</f>
        <v>406</v>
      </c>
      <c r="K10" s="194">
        <f t="shared" si="2"/>
        <v>0.95981087470449178</v>
      </c>
      <c r="L10" s="198">
        <f>SUM('TOTAL MES POR REGIÓN'!$L10,'TOTAL MES POR REGIÓN'!$L62,'TOTAL MES POR REGIÓN'!$L114)</f>
        <v>17</v>
      </c>
      <c r="M10" s="196">
        <f t="shared" si="3"/>
        <v>4.0189125295508277E-2</v>
      </c>
      <c r="N10" s="189"/>
      <c r="O10" s="192" t="s">
        <v>36</v>
      </c>
      <c r="P10" s="193">
        <f>SUM('TOTAL MES POR REGIÓN'!P10,'TOTAL MES POR REGIÓN'!P62,'TOTAL MES POR REGIÓN'!P114)</f>
        <v>52</v>
      </c>
      <c r="Q10" s="193">
        <f>SUM('TOTAL MES POR REGIÓN'!Q10,'TOTAL MES POR REGIÓN'!Q62,'TOTAL MES POR REGIÓN'!Q114)</f>
        <v>50</v>
      </c>
      <c r="R10" s="194">
        <f t="shared" si="4"/>
        <v>0.96153846153846156</v>
      </c>
      <c r="S10" s="193">
        <f>SUM('TOTAL MES POR REGIÓN'!S10,'TOTAL MES POR REGIÓN'!S62,'TOTAL MES POR REGIÓN'!S114)</f>
        <v>2</v>
      </c>
      <c r="T10" s="196">
        <f t="shared" si="5"/>
        <v>3.8461538461538464E-2</v>
      </c>
      <c r="U10" s="189"/>
      <c r="V10" s="192" t="s">
        <v>36</v>
      </c>
      <c r="W10" s="193">
        <f>SUM('TOTAL MES POR REGIÓN'!$W10,'TOTAL MES POR REGIÓN'!$W62,'TOTAL MES POR REGIÓN'!$W114)</f>
        <v>6</v>
      </c>
      <c r="X10" s="193">
        <f>SUM('TOTAL MES POR REGIÓN'!$X10,'TOTAL MES POR REGIÓN'!$X62,'TOTAL MES POR REGIÓN'!$X114)</f>
        <v>6</v>
      </c>
      <c r="Y10" s="194">
        <f t="shared" si="6"/>
        <v>1</v>
      </c>
      <c r="Z10" s="193">
        <f>SUM('TOTAL MES POR REGIÓN'!$Z10,'TOTAL MES POR REGIÓN'!$Z62,'TOTAL MES POR REGIÓN'!$Z114)</f>
        <v>0</v>
      </c>
      <c r="AA10" s="196">
        <f t="shared" si="7"/>
        <v>0</v>
      </c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</row>
    <row r="11" spans="1:89" x14ac:dyDescent="0.25">
      <c r="A11" s="192" t="s">
        <v>37</v>
      </c>
      <c r="B11" s="193">
        <f>SUM('TOTAL MES POR REGIÓN'!$B11,'TOTAL MES POR REGIÓN'!$B63,'TOTAL MES POR REGIÓN'!$B115)</f>
        <v>0</v>
      </c>
      <c r="C11" s="193">
        <f>SUM('TOTAL MES POR REGIÓN'!$C11,'TOTAL MES POR REGIÓN'!$C63,'TOTAL MES POR REGIÓN'!$C115)</f>
        <v>0</v>
      </c>
      <c r="D11" s="194">
        <v>0</v>
      </c>
      <c r="E11" s="195">
        <v>0</v>
      </c>
      <c r="F11" s="196">
        <v>0</v>
      </c>
      <c r="G11" s="197"/>
      <c r="H11" s="192" t="s">
        <v>37</v>
      </c>
      <c r="I11" s="193">
        <f>SUM('TOTAL MES POR REGIÓN'!$I11,'TOTAL MES POR REGIÓN'!$I63,'TOTAL MES POR REGIÓN'!$I115)</f>
        <v>315</v>
      </c>
      <c r="J11" s="193">
        <f>SUM('TOTAL MES POR REGIÓN'!$J11,'TOTAL MES POR REGIÓN'!$J63,'TOTAL MES POR REGIÓN'!$J115)</f>
        <v>303</v>
      </c>
      <c r="K11" s="194">
        <f t="shared" si="2"/>
        <v>0.96190476190476193</v>
      </c>
      <c r="L11" s="198">
        <f>SUM('TOTAL MES POR REGIÓN'!$L11,'TOTAL MES POR REGIÓN'!$L63,'TOTAL MES POR REGIÓN'!$L115)</f>
        <v>12</v>
      </c>
      <c r="M11" s="196">
        <f t="shared" si="3"/>
        <v>3.8095238095238099E-2</v>
      </c>
      <c r="N11" s="189"/>
      <c r="O11" s="192" t="s">
        <v>37</v>
      </c>
      <c r="P11" s="193">
        <f>SUM('TOTAL MES POR REGIÓN'!P11,'TOTAL MES POR REGIÓN'!P63,'TOTAL MES POR REGIÓN'!P115)</f>
        <v>39</v>
      </c>
      <c r="Q11" s="193">
        <f>SUM('TOTAL MES POR REGIÓN'!Q11,'TOTAL MES POR REGIÓN'!Q63,'TOTAL MES POR REGIÓN'!Q115)</f>
        <v>39</v>
      </c>
      <c r="R11" s="194">
        <f t="shared" si="4"/>
        <v>1</v>
      </c>
      <c r="S11" s="193">
        <f>SUM('TOTAL MES POR REGIÓN'!S11,'TOTAL MES POR REGIÓN'!S63,'TOTAL MES POR REGIÓN'!S115)</f>
        <v>0</v>
      </c>
      <c r="T11" s="196">
        <f t="shared" si="5"/>
        <v>0</v>
      </c>
      <c r="U11" s="189"/>
      <c r="V11" s="192" t="s">
        <v>37</v>
      </c>
      <c r="W11" s="193">
        <f>SUM('TOTAL MES POR REGIÓN'!$W11,'TOTAL MES POR REGIÓN'!$W63,'TOTAL MES POR REGIÓN'!$W115)</f>
        <v>5</v>
      </c>
      <c r="X11" s="193">
        <f>SUM('TOTAL MES POR REGIÓN'!$X11,'TOTAL MES POR REGIÓN'!$X63,'TOTAL MES POR REGIÓN'!$X115)</f>
        <v>5</v>
      </c>
      <c r="Y11" s="194">
        <f t="shared" si="6"/>
        <v>1</v>
      </c>
      <c r="Z11" s="193">
        <f>SUM('TOTAL MES POR REGIÓN'!$Z11,'TOTAL MES POR REGIÓN'!$Z63,'TOTAL MES POR REGIÓN'!$Z115)</f>
        <v>0</v>
      </c>
      <c r="AA11" s="196">
        <f t="shared" si="7"/>
        <v>0</v>
      </c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</row>
    <row r="12" spans="1:89" x14ac:dyDescent="0.25">
      <c r="A12" s="192" t="s">
        <v>38</v>
      </c>
      <c r="B12" s="193">
        <f>SUM('TOTAL MES POR REGIÓN'!$B12,'TOTAL MES POR REGIÓN'!$B64,'TOTAL MES POR REGIÓN'!$B116)</f>
        <v>0</v>
      </c>
      <c r="C12" s="193">
        <f>SUM('TOTAL MES POR REGIÓN'!$C12,'TOTAL MES POR REGIÓN'!$C64,'TOTAL MES POR REGIÓN'!$C116)</f>
        <v>0</v>
      </c>
      <c r="D12" s="194">
        <v>0</v>
      </c>
      <c r="E12" s="195">
        <v>0</v>
      </c>
      <c r="F12" s="196">
        <v>0</v>
      </c>
      <c r="G12" s="197"/>
      <c r="H12" s="192" t="s">
        <v>38</v>
      </c>
      <c r="I12" s="193">
        <f>SUM('TOTAL MES POR REGIÓN'!$I12,'TOTAL MES POR REGIÓN'!$I64,'TOTAL MES POR REGIÓN'!$I116)</f>
        <v>71</v>
      </c>
      <c r="J12" s="193">
        <f>SUM('TOTAL MES POR REGIÓN'!$J12,'TOTAL MES POR REGIÓN'!$J64,'TOTAL MES POR REGIÓN'!$J116)</f>
        <v>68</v>
      </c>
      <c r="K12" s="194">
        <f t="shared" si="2"/>
        <v>0.95774647887323938</v>
      </c>
      <c r="L12" s="198">
        <f>SUM('TOTAL MES POR REGIÓN'!$L12,'TOTAL MES POR REGIÓN'!$L64,'TOTAL MES POR REGIÓN'!$L116)</f>
        <v>3</v>
      </c>
      <c r="M12" s="196">
        <f t="shared" si="3"/>
        <v>4.2253521126760563E-2</v>
      </c>
      <c r="N12" s="189"/>
      <c r="O12" s="192" t="s">
        <v>38</v>
      </c>
      <c r="P12" s="193">
        <f>SUM('TOTAL MES POR REGIÓN'!P12,'TOTAL MES POR REGIÓN'!P64,'TOTAL MES POR REGIÓN'!P116)</f>
        <v>11</v>
      </c>
      <c r="Q12" s="193">
        <f>SUM('TOTAL MES POR REGIÓN'!Q12,'TOTAL MES POR REGIÓN'!Q64,'TOTAL MES POR REGIÓN'!Q116)</f>
        <v>11</v>
      </c>
      <c r="R12" s="194">
        <f t="shared" si="4"/>
        <v>1</v>
      </c>
      <c r="S12" s="193">
        <f>SUM('TOTAL MES POR REGIÓN'!S12,'TOTAL MES POR REGIÓN'!S64,'TOTAL MES POR REGIÓN'!S116)</f>
        <v>0</v>
      </c>
      <c r="T12" s="196">
        <f t="shared" si="5"/>
        <v>0</v>
      </c>
      <c r="U12" s="189"/>
      <c r="V12" s="192" t="s">
        <v>38</v>
      </c>
      <c r="W12" s="193">
        <f>SUM('TOTAL MES POR REGIÓN'!$W12,'TOTAL MES POR REGIÓN'!$W64,'TOTAL MES POR REGIÓN'!$W116)</f>
        <v>3</v>
      </c>
      <c r="X12" s="193">
        <f>SUM('TOTAL MES POR REGIÓN'!$X12,'TOTAL MES POR REGIÓN'!$X64,'TOTAL MES POR REGIÓN'!$X116)</f>
        <v>3</v>
      </c>
      <c r="Y12" s="194">
        <f t="shared" si="6"/>
        <v>1</v>
      </c>
      <c r="Z12" s="193">
        <f>SUM('TOTAL MES POR REGIÓN'!$Z12,'TOTAL MES POR REGIÓN'!$Z64,'TOTAL MES POR REGIÓN'!$Z116)</f>
        <v>0</v>
      </c>
      <c r="AA12" s="196">
        <f t="shared" si="7"/>
        <v>0</v>
      </c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</row>
    <row r="13" spans="1:89" x14ac:dyDescent="0.25">
      <c r="A13" s="192" t="s">
        <v>39</v>
      </c>
      <c r="B13" s="193">
        <f>SUM('TOTAL MES POR REGIÓN'!$B13,'TOTAL MES POR REGIÓN'!$B65,'TOTAL MES POR REGIÓN'!$B117)</f>
        <v>0</v>
      </c>
      <c r="C13" s="193">
        <f>SUM('TOTAL MES POR REGIÓN'!$C13,'TOTAL MES POR REGIÓN'!$C65,'TOTAL MES POR REGIÓN'!$C117)</f>
        <v>0</v>
      </c>
      <c r="D13" s="194">
        <v>0</v>
      </c>
      <c r="E13" s="195">
        <v>0</v>
      </c>
      <c r="F13" s="196">
        <v>0</v>
      </c>
      <c r="G13" s="197"/>
      <c r="H13" s="192" t="s">
        <v>39</v>
      </c>
      <c r="I13" s="193">
        <f>SUM('TOTAL MES POR REGIÓN'!$I13,'TOTAL MES POR REGIÓN'!$I65,'TOTAL MES POR REGIÓN'!$I117)</f>
        <v>77</v>
      </c>
      <c r="J13" s="193">
        <f>SUM('TOTAL MES POR REGIÓN'!$J13,'TOTAL MES POR REGIÓN'!$J65,'TOTAL MES POR REGIÓN'!$J117)</f>
        <v>77</v>
      </c>
      <c r="K13" s="194">
        <f t="shared" si="2"/>
        <v>1</v>
      </c>
      <c r="L13" s="198">
        <f>SUM('TOTAL MES POR REGIÓN'!$L13,'TOTAL MES POR REGIÓN'!$L65,'TOTAL MES POR REGIÓN'!$L117)</f>
        <v>0</v>
      </c>
      <c r="M13" s="196">
        <f t="shared" si="3"/>
        <v>0</v>
      </c>
      <c r="N13" s="189"/>
      <c r="O13" s="192" t="s">
        <v>39</v>
      </c>
      <c r="P13" s="193">
        <f>SUM('TOTAL MES POR REGIÓN'!P13,'TOTAL MES POR REGIÓN'!P65,'TOTAL MES POR REGIÓN'!P117)</f>
        <v>9</v>
      </c>
      <c r="Q13" s="193">
        <f>SUM('TOTAL MES POR REGIÓN'!Q13,'TOTAL MES POR REGIÓN'!Q65,'TOTAL MES POR REGIÓN'!Q117)</f>
        <v>9</v>
      </c>
      <c r="R13" s="194">
        <f t="shared" si="4"/>
        <v>1</v>
      </c>
      <c r="S13" s="193">
        <f>SUM('TOTAL MES POR REGIÓN'!S13,'TOTAL MES POR REGIÓN'!S65,'TOTAL MES POR REGIÓN'!S117)</f>
        <v>0</v>
      </c>
      <c r="T13" s="196">
        <f t="shared" si="5"/>
        <v>0</v>
      </c>
      <c r="U13" s="189"/>
      <c r="V13" s="192" t="s">
        <v>39</v>
      </c>
      <c r="W13" s="193">
        <f>SUM('TOTAL MES POR REGIÓN'!$W13,'TOTAL MES POR REGIÓN'!$W65,'TOTAL MES POR REGIÓN'!$W117)</f>
        <v>1</v>
      </c>
      <c r="X13" s="193">
        <f>SUM('TOTAL MES POR REGIÓN'!$X13,'TOTAL MES POR REGIÓN'!$X65,'TOTAL MES POR REGIÓN'!$X117)</f>
        <v>1</v>
      </c>
      <c r="Y13" s="194">
        <f t="shared" si="6"/>
        <v>1</v>
      </c>
      <c r="Z13" s="193">
        <f>SUM('TOTAL MES POR REGIÓN'!$Z13,'TOTAL MES POR REGIÓN'!$Z65,'TOTAL MES POR REGIÓN'!$Z117)</f>
        <v>0</v>
      </c>
      <c r="AA13" s="196">
        <v>0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</row>
    <row r="14" spans="1:89" x14ac:dyDescent="0.25">
      <c r="A14" s="192" t="s">
        <v>40</v>
      </c>
      <c r="B14" s="193">
        <f>SUM('TOTAL MES POR REGIÓN'!$B14,'TOTAL MES POR REGIÓN'!$B66,'TOTAL MES POR REGIÓN'!$B118)</f>
        <v>0</v>
      </c>
      <c r="C14" s="193">
        <f>SUM('TOTAL MES POR REGIÓN'!$C14,'TOTAL MES POR REGIÓN'!$C66,'TOTAL MES POR REGIÓN'!$C118)</f>
        <v>0</v>
      </c>
      <c r="D14" s="194">
        <v>0</v>
      </c>
      <c r="E14" s="195">
        <v>0</v>
      </c>
      <c r="F14" s="196">
        <v>0</v>
      </c>
      <c r="G14" s="197"/>
      <c r="H14" s="192" t="s">
        <v>40</v>
      </c>
      <c r="I14" s="193">
        <f>SUM('TOTAL MES POR REGIÓN'!$I14,'TOTAL MES POR REGIÓN'!$I66,'TOTAL MES POR REGIÓN'!$I118)</f>
        <v>212</v>
      </c>
      <c r="J14" s="193">
        <f>SUM('TOTAL MES POR REGIÓN'!$J14,'TOTAL MES POR REGIÓN'!$J66,'TOTAL MES POR REGIÓN'!$J118)</f>
        <v>204</v>
      </c>
      <c r="K14" s="194">
        <f t="shared" si="2"/>
        <v>0.96226415094339623</v>
      </c>
      <c r="L14" s="198">
        <f>SUM('TOTAL MES POR REGIÓN'!$L14,'TOTAL MES POR REGIÓN'!$L66,'TOTAL MES POR REGIÓN'!$L118)</f>
        <v>8</v>
      </c>
      <c r="M14" s="196">
        <f t="shared" si="3"/>
        <v>3.7735849056603772E-2</v>
      </c>
      <c r="N14" s="189"/>
      <c r="O14" s="192" t="s">
        <v>40</v>
      </c>
      <c r="P14" s="193">
        <f>SUM('TOTAL MES POR REGIÓN'!P14,'TOTAL MES POR REGIÓN'!P66,'TOTAL MES POR REGIÓN'!P118)</f>
        <v>21</v>
      </c>
      <c r="Q14" s="193">
        <f>SUM('TOTAL MES POR REGIÓN'!Q14,'TOTAL MES POR REGIÓN'!Q66,'TOTAL MES POR REGIÓN'!Q118)</f>
        <v>21</v>
      </c>
      <c r="R14" s="194">
        <f t="shared" si="4"/>
        <v>1</v>
      </c>
      <c r="S14" s="193">
        <f>SUM('TOTAL MES POR REGIÓN'!S14,'TOTAL MES POR REGIÓN'!S66,'TOTAL MES POR REGIÓN'!S118)</f>
        <v>0</v>
      </c>
      <c r="T14" s="196">
        <f t="shared" si="5"/>
        <v>0</v>
      </c>
      <c r="U14" s="189"/>
      <c r="V14" s="192" t="s">
        <v>40</v>
      </c>
      <c r="W14" s="193">
        <f>SUM('TOTAL MES POR REGIÓN'!$W14,'TOTAL MES POR REGIÓN'!$W66,'TOTAL MES POR REGIÓN'!$W118)</f>
        <v>5</v>
      </c>
      <c r="X14" s="193">
        <f>SUM('TOTAL MES POR REGIÓN'!$X14,'TOTAL MES POR REGIÓN'!$X66,'TOTAL MES POR REGIÓN'!$X118)</f>
        <v>5</v>
      </c>
      <c r="Y14" s="194">
        <f t="shared" si="6"/>
        <v>1</v>
      </c>
      <c r="Z14" s="193">
        <f>SUM('TOTAL MES POR REGIÓN'!$Z14,'TOTAL MES POR REGIÓN'!$Z66,'TOTAL MES POR REGIÓN'!$Z118)</f>
        <v>0</v>
      </c>
      <c r="AA14" s="196">
        <f t="shared" si="7"/>
        <v>0</v>
      </c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</row>
    <row r="15" spans="1:89" x14ac:dyDescent="0.25">
      <c r="A15" s="192" t="s">
        <v>41</v>
      </c>
      <c r="B15" s="193">
        <f>SUM('TOTAL MES POR REGIÓN'!$B15,'TOTAL MES POR REGIÓN'!$B67,'TOTAL MES POR REGIÓN'!$B119)</f>
        <v>0</v>
      </c>
      <c r="C15" s="193">
        <f>SUM('TOTAL MES POR REGIÓN'!$C15,'TOTAL MES POR REGIÓN'!$C67,'TOTAL MES POR REGIÓN'!$C119)</f>
        <v>0</v>
      </c>
      <c r="D15" s="194">
        <v>0</v>
      </c>
      <c r="E15" s="195">
        <v>0</v>
      </c>
      <c r="F15" s="196">
        <v>0</v>
      </c>
      <c r="G15" s="197"/>
      <c r="H15" s="192" t="s">
        <v>41</v>
      </c>
      <c r="I15" s="193">
        <f>SUM('TOTAL MES POR REGIÓN'!$I15,'TOTAL MES POR REGIÓN'!$I67,'TOTAL MES POR REGIÓN'!$I119)</f>
        <v>371</v>
      </c>
      <c r="J15" s="193">
        <f>SUM('TOTAL MES POR REGIÓN'!$J15,'TOTAL MES POR REGIÓN'!$J67,'TOTAL MES POR REGIÓN'!$J119)</f>
        <v>369</v>
      </c>
      <c r="K15" s="194">
        <f t="shared" si="2"/>
        <v>0.99460916442048519</v>
      </c>
      <c r="L15" s="198">
        <f>SUM('TOTAL MES POR REGIÓN'!$L15,'TOTAL MES POR REGIÓN'!$L67,'TOTAL MES POR REGIÓN'!$L119)</f>
        <v>2</v>
      </c>
      <c r="M15" s="196">
        <f t="shared" si="3"/>
        <v>5.3908355795148251E-3</v>
      </c>
      <c r="N15" s="189"/>
      <c r="O15" s="192" t="s">
        <v>41</v>
      </c>
      <c r="P15" s="193">
        <f>SUM('TOTAL MES POR REGIÓN'!P15,'TOTAL MES POR REGIÓN'!P67,'TOTAL MES POR REGIÓN'!P119)</f>
        <v>30</v>
      </c>
      <c r="Q15" s="193">
        <f>SUM('TOTAL MES POR REGIÓN'!Q15,'TOTAL MES POR REGIÓN'!Q67,'TOTAL MES POR REGIÓN'!Q119)</f>
        <v>30</v>
      </c>
      <c r="R15" s="194">
        <f t="shared" si="4"/>
        <v>1</v>
      </c>
      <c r="S15" s="193">
        <f>SUM('TOTAL MES POR REGIÓN'!S15,'TOTAL MES POR REGIÓN'!S67,'TOTAL MES POR REGIÓN'!S119)</f>
        <v>0</v>
      </c>
      <c r="T15" s="196">
        <f t="shared" si="5"/>
        <v>0</v>
      </c>
      <c r="U15" s="189"/>
      <c r="V15" s="192" t="s">
        <v>41</v>
      </c>
      <c r="W15" s="193">
        <f>SUM('TOTAL MES POR REGIÓN'!$W15,'TOTAL MES POR REGIÓN'!$W67,'TOTAL MES POR REGIÓN'!$W119)</f>
        <v>15</v>
      </c>
      <c r="X15" s="193">
        <f>SUM('TOTAL MES POR REGIÓN'!$X15,'TOTAL MES POR REGIÓN'!$X67,'TOTAL MES POR REGIÓN'!$X119)</f>
        <v>15</v>
      </c>
      <c r="Y15" s="194">
        <f t="shared" si="6"/>
        <v>1</v>
      </c>
      <c r="Z15" s="193">
        <f>SUM('TOTAL MES POR REGIÓN'!$Z15,'TOTAL MES POR REGIÓN'!$Z67,'TOTAL MES POR REGIÓN'!$Z119)</f>
        <v>0</v>
      </c>
      <c r="AA15" s="196">
        <f t="shared" si="7"/>
        <v>0</v>
      </c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</row>
    <row r="16" spans="1:89" x14ac:dyDescent="0.25">
      <c r="A16" s="192" t="s">
        <v>42</v>
      </c>
      <c r="B16" s="193">
        <f>SUM('TOTAL MES POR REGIÓN'!$B16,'TOTAL MES POR REGIÓN'!$B68,'TOTAL MES POR REGIÓN'!$B120)</f>
        <v>5</v>
      </c>
      <c r="C16" s="193">
        <f>SUM('TOTAL MES POR REGIÓN'!$C16,'TOTAL MES POR REGIÓN'!$C68,'TOTAL MES POR REGIÓN'!$C120)</f>
        <v>5</v>
      </c>
      <c r="D16" s="194">
        <f t="shared" si="0"/>
        <v>1</v>
      </c>
      <c r="E16" s="195">
        <v>0</v>
      </c>
      <c r="F16" s="196">
        <f t="shared" si="1"/>
        <v>0</v>
      </c>
      <c r="G16" s="197"/>
      <c r="H16" s="192" t="s">
        <v>42</v>
      </c>
      <c r="I16" s="193">
        <f>SUM('TOTAL MES POR REGIÓN'!$I16,'TOTAL MES POR REGIÓN'!$I68,'TOTAL MES POR REGIÓN'!$I120)</f>
        <v>1065</v>
      </c>
      <c r="J16" s="193">
        <f>SUM('TOTAL MES POR REGIÓN'!$J16,'TOTAL MES POR REGIÓN'!$J68,'TOTAL MES POR REGIÓN'!$J120)</f>
        <v>1032</v>
      </c>
      <c r="K16" s="194">
        <f t="shared" si="2"/>
        <v>0.96901408450704229</v>
      </c>
      <c r="L16" s="198">
        <f>SUM('TOTAL MES POR REGIÓN'!$L16,'TOTAL MES POR REGIÓN'!$L68,'TOTAL MES POR REGIÓN'!$L120)</f>
        <v>33</v>
      </c>
      <c r="M16" s="196">
        <f t="shared" si="3"/>
        <v>3.0985915492957747E-2</v>
      </c>
      <c r="N16" s="189"/>
      <c r="O16" s="192" t="s">
        <v>42</v>
      </c>
      <c r="P16" s="193">
        <f>SUM('TOTAL MES POR REGIÓN'!P16,'TOTAL MES POR REGIÓN'!P68,'TOTAL MES POR REGIÓN'!P120)</f>
        <v>114</v>
      </c>
      <c r="Q16" s="193">
        <f>SUM('TOTAL MES POR REGIÓN'!Q16,'TOTAL MES POR REGIÓN'!Q68,'TOTAL MES POR REGIÓN'!Q120)</f>
        <v>112</v>
      </c>
      <c r="R16" s="194">
        <f t="shared" si="4"/>
        <v>0.98245614035087714</v>
      </c>
      <c r="S16" s="193">
        <f>SUM('TOTAL MES POR REGIÓN'!S16,'TOTAL MES POR REGIÓN'!S68,'TOTAL MES POR REGIÓN'!S120)</f>
        <v>2</v>
      </c>
      <c r="T16" s="196">
        <f t="shared" si="5"/>
        <v>1.7543859649122806E-2</v>
      </c>
      <c r="U16" s="189"/>
      <c r="V16" s="192" t="s">
        <v>42</v>
      </c>
      <c r="W16" s="193">
        <f>SUM('TOTAL MES POR REGIÓN'!$W16,'TOTAL MES POR REGIÓN'!$W68,'TOTAL MES POR REGIÓN'!$W120)</f>
        <v>29</v>
      </c>
      <c r="X16" s="193">
        <f>SUM('TOTAL MES POR REGIÓN'!$X16,'TOTAL MES POR REGIÓN'!$X68,'TOTAL MES POR REGIÓN'!$X120)</f>
        <v>29</v>
      </c>
      <c r="Y16" s="194">
        <f t="shared" si="6"/>
        <v>1</v>
      </c>
      <c r="Z16" s="193">
        <f>SUM('TOTAL MES POR REGIÓN'!$Z16,'TOTAL MES POR REGIÓN'!$Z68,'TOTAL MES POR REGIÓN'!$Z120)</f>
        <v>0</v>
      </c>
      <c r="AA16" s="196">
        <f t="shared" si="7"/>
        <v>0</v>
      </c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</row>
    <row r="17" spans="1:89" x14ac:dyDescent="0.25">
      <c r="A17" s="192" t="s">
        <v>43</v>
      </c>
      <c r="B17" s="193">
        <f>SUM('TOTAL MES POR REGIÓN'!$B17,'TOTAL MES POR REGIÓN'!$B69,'TOTAL MES POR REGIÓN'!$B121)</f>
        <v>198</v>
      </c>
      <c r="C17" s="193">
        <f>SUM('TOTAL MES POR REGIÓN'!$C17,'TOTAL MES POR REGIÓN'!$C69,'TOTAL MES POR REGIÓN'!$C121)</f>
        <v>198</v>
      </c>
      <c r="D17" s="194">
        <f t="shared" si="0"/>
        <v>1</v>
      </c>
      <c r="E17" s="195">
        <v>0</v>
      </c>
      <c r="F17" s="196">
        <f t="shared" si="1"/>
        <v>0</v>
      </c>
      <c r="G17" s="197"/>
      <c r="H17" s="192" t="s">
        <v>43</v>
      </c>
      <c r="I17" s="193">
        <f>SUM('TOTAL MES POR REGIÓN'!$I17,'TOTAL MES POR REGIÓN'!$I69,'TOTAL MES POR REGIÓN'!$I121)</f>
        <v>2306</v>
      </c>
      <c r="J17" s="193">
        <f>SUM('TOTAL MES POR REGIÓN'!$J17,'TOTAL MES POR REGIÓN'!$J69,'TOTAL MES POR REGIÓN'!$J121)</f>
        <v>2253</v>
      </c>
      <c r="K17" s="194">
        <f t="shared" si="2"/>
        <v>0.97701647875108411</v>
      </c>
      <c r="L17" s="198">
        <f>SUM('TOTAL MES POR REGIÓN'!$L17,'TOTAL MES POR REGIÓN'!$L69,'TOTAL MES POR REGIÓN'!$L121)</f>
        <v>53</v>
      </c>
      <c r="M17" s="196">
        <f t="shared" si="3"/>
        <v>2.298352124891587E-2</v>
      </c>
      <c r="N17" s="189"/>
      <c r="O17" s="192" t="s">
        <v>43</v>
      </c>
      <c r="P17" s="193">
        <f>SUM('TOTAL MES POR REGIÓN'!P17,'TOTAL MES POR REGIÓN'!P69,'TOTAL MES POR REGIÓN'!P121)</f>
        <v>561</v>
      </c>
      <c r="Q17" s="193">
        <f>SUM('TOTAL MES POR REGIÓN'!Q17,'TOTAL MES POR REGIÓN'!Q69,'TOTAL MES POR REGIÓN'!Q121)</f>
        <v>553</v>
      </c>
      <c r="R17" s="194">
        <f t="shared" si="4"/>
        <v>0.98573975044563278</v>
      </c>
      <c r="S17" s="193">
        <f>SUM('TOTAL MES POR REGIÓN'!S17,'TOTAL MES POR REGIÓN'!S69,'TOTAL MES POR REGIÓN'!S121)</f>
        <v>8</v>
      </c>
      <c r="T17" s="196">
        <f t="shared" si="5"/>
        <v>1.4260249554367201E-2</v>
      </c>
      <c r="U17" s="189"/>
      <c r="V17" s="192" t="s">
        <v>43</v>
      </c>
      <c r="W17" s="193">
        <f>SUM('TOTAL MES POR REGIÓN'!$W17,'TOTAL MES POR REGIÓN'!$W69,'TOTAL MES POR REGIÓN'!$W121)</f>
        <v>297</v>
      </c>
      <c r="X17" s="193">
        <f>SUM('TOTAL MES POR REGIÓN'!$X17,'TOTAL MES POR REGIÓN'!$X69,'TOTAL MES POR REGIÓN'!$X121)</f>
        <v>297</v>
      </c>
      <c r="Y17" s="194">
        <f t="shared" si="6"/>
        <v>1</v>
      </c>
      <c r="Z17" s="193">
        <f>SUM('TOTAL MES POR REGIÓN'!$Z17,'TOTAL MES POR REGIÓN'!$Z69,'TOTAL MES POR REGIÓN'!$Z121)</f>
        <v>0</v>
      </c>
      <c r="AA17" s="196">
        <f t="shared" si="7"/>
        <v>0</v>
      </c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</row>
    <row r="18" spans="1:89" x14ac:dyDescent="0.25">
      <c r="A18" s="192" t="s">
        <v>44</v>
      </c>
      <c r="B18" s="193">
        <f>SUM('TOTAL MES POR REGIÓN'!$B18,'TOTAL MES POR REGIÓN'!$B70,'TOTAL MES POR REGIÓN'!$B122)</f>
        <v>43</v>
      </c>
      <c r="C18" s="193">
        <f>SUM('TOTAL MES POR REGIÓN'!$C18,'TOTAL MES POR REGIÓN'!$C70,'TOTAL MES POR REGIÓN'!$C122)</f>
        <v>43</v>
      </c>
      <c r="D18" s="194">
        <f t="shared" si="0"/>
        <v>1</v>
      </c>
      <c r="E18" s="195">
        <v>0</v>
      </c>
      <c r="F18" s="196">
        <f t="shared" si="1"/>
        <v>0</v>
      </c>
      <c r="G18" s="197"/>
      <c r="H18" s="192" t="s">
        <v>44</v>
      </c>
      <c r="I18" s="193">
        <f>SUM('TOTAL MES POR REGIÓN'!$I18,'TOTAL MES POR REGIÓN'!$I70,'TOTAL MES POR REGIÓN'!$I122)</f>
        <v>1524</v>
      </c>
      <c r="J18" s="193">
        <f>SUM('TOTAL MES POR REGIÓN'!$J18,'TOTAL MES POR REGIÓN'!$J70,'TOTAL MES POR REGIÓN'!$J122)</f>
        <v>1483</v>
      </c>
      <c r="K18" s="194">
        <f t="shared" si="2"/>
        <v>0.9730971128608924</v>
      </c>
      <c r="L18" s="198">
        <f>SUM('TOTAL MES POR REGIÓN'!$L18,'TOTAL MES POR REGIÓN'!$L70,'TOTAL MES POR REGIÓN'!$L122)</f>
        <v>41</v>
      </c>
      <c r="M18" s="196">
        <f t="shared" si="3"/>
        <v>2.6902887139107611E-2</v>
      </c>
      <c r="N18" s="189"/>
      <c r="O18" s="192" t="s">
        <v>44</v>
      </c>
      <c r="P18" s="193">
        <f>SUM('TOTAL MES POR REGIÓN'!P18,'TOTAL MES POR REGIÓN'!P70,'TOTAL MES POR REGIÓN'!P122)</f>
        <v>173</v>
      </c>
      <c r="Q18" s="193">
        <f>SUM('TOTAL MES POR REGIÓN'!Q18,'TOTAL MES POR REGIÓN'!Q70,'TOTAL MES POR REGIÓN'!Q122)</f>
        <v>171</v>
      </c>
      <c r="R18" s="194">
        <f t="shared" si="4"/>
        <v>0.98843930635838151</v>
      </c>
      <c r="S18" s="193">
        <f>SUM('TOTAL MES POR REGIÓN'!S18,'TOTAL MES POR REGIÓN'!S70,'TOTAL MES POR REGIÓN'!S122)</f>
        <v>2</v>
      </c>
      <c r="T18" s="196">
        <f t="shared" si="5"/>
        <v>1.1560693641618497E-2</v>
      </c>
      <c r="U18" s="189"/>
      <c r="V18" s="192" t="s">
        <v>44</v>
      </c>
      <c r="W18" s="193">
        <f>SUM('TOTAL MES POR REGIÓN'!$W18,'TOTAL MES POR REGIÓN'!$W70,'TOTAL MES POR REGIÓN'!$W122)</f>
        <v>61</v>
      </c>
      <c r="X18" s="193">
        <f>SUM('TOTAL MES POR REGIÓN'!$X18,'TOTAL MES POR REGIÓN'!$X70,'TOTAL MES POR REGIÓN'!$X122)</f>
        <v>61</v>
      </c>
      <c r="Y18" s="194">
        <f t="shared" si="6"/>
        <v>1</v>
      </c>
      <c r="Z18" s="193">
        <f>SUM('TOTAL MES POR REGIÓN'!$Z18,'TOTAL MES POR REGIÓN'!$Z70,'TOTAL MES POR REGIÓN'!$Z122)</f>
        <v>0</v>
      </c>
      <c r="AA18" s="196">
        <f t="shared" si="7"/>
        <v>0</v>
      </c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</row>
    <row r="19" spans="1:89" x14ac:dyDescent="0.25">
      <c r="A19" s="192" t="s">
        <v>45</v>
      </c>
      <c r="B19" s="193">
        <f>SUM('TOTAL MES POR REGIÓN'!$B19,'TOTAL MES POR REGIÓN'!$B71,'TOTAL MES POR REGIÓN'!$B123)</f>
        <v>2</v>
      </c>
      <c r="C19" s="193">
        <f>SUM('TOTAL MES POR REGIÓN'!$C19,'TOTAL MES POR REGIÓN'!$C71,'TOTAL MES POR REGIÓN'!$C123)</f>
        <v>2</v>
      </c>
      <c r="D19" s="194">
        <f t="shared" si="0"/>
        <v>1</v>
      </c>
      <c r="E19" s="195">
        <v>0</v>
      </c>
      <c r="F19" s="196">
        <f t="shared" si="1"/>
        <v>0</v>
      </c>
      <c r="G19" s="197"/>
      <c r="H19" s="192" t="s">
        <v>45</v>
      </c>
      <c r="I19" s="193">
        <f>SUM('TOTAL MES POR REGIÓN'!$I19,'TOTAL MES POR REGIÓN'!$I71,'TOTAL MES POR REGIÓN'!$I123)</f>
        <v>276</v>
      </c>
      <c r="J19" s="193">
        <f>SUM('TOTAL MES POR REGIÓN'!$J19,'TOTAL MES POR REGIÓN'!$J71,'TOTAL MES POR REGIÓN'!$J123)</f>
        <v>269</v>
      </c>
      <c r="K19" s="194">
        <f t="shared" si="2"/>
        <v>0.97463768115942029</v>
      </c>
      <c r="L19" s="198">
        <f>SUM('TOTAL MES POR REGIÓN'!$L19,'TOTAL MES POR REGIÓN'!$L71,'TOTAL MES POR REGIÓN'!$L123)</f>
        <v>7</v>
      </c>
      <c r="M19" s="196">
        <f t="shared" si="3"/>
        <v>2.5362318840579712E-2</v>
      </c>
      <c r="N19" s="189"/>
      <c r="O19" s="192" t="s">
        <v>45</v>
      </c>
      <c r="P19" s="193">
        <f>SUM('TOTAL MES POR REGIÓN'!P19,'TOTAL MES POR REGIÓN'!P71,'TOTAL MES POR REGIÓN'!P123)</f>
        <v>83</v>
      </c>
      <c r="Q19" s="193">
        <f>SUM('TOTAL MES POR REGIÓN'!Q19,'TOTAL MES POR REGIÓN'!Q71,'TOTAL MES POR REGIÓN'!Q123)</f>
        <v>82</v>
      </c>
      <c r="R19" s="194">
        <f t="shared" si="4"/>
        <v>0.98795180722891562</v>
      </c>
      <c r="S19" s="193">
        <f>SUM('TOTAL MES POR REGIÓN'!S19,'TOTAL MES POR REGIÓN'!S71,'TOTAL MES POR REGIÓN'!S123)</f>
        <v>1</v>
      </c>
      <c r="T19" s="196">
        <f t="shared" si="5"/>
        <v>1.2048192771084338E-2</v>
      </c>
      <c r="U19" s="189"/>
      <c r="V19" s="192" t="s">
        <v>45</v>
      </c>
      <c r="W19" s="193">
        <f>SUM('TOTAL MES POR REGIÓN'!$W19,'TOTAL MES POR REGIÓN'!$W71,'TOTAL MES POR REGIÓN'!$W123)</f>
        <v>42</v>
      </c>
      <c r="X19" s="193">
        <f>SUM('TOTAL MES POR REGIÓN'!$X19,'TOTAL MES POR REGIÓN'!$X71,'TOTAL MES POR REGIÓN'!$X123)</f>
        <v>42</v>
      </c>
      <c r="Y19" s="194">
        <f t="shared" si="6"/>
        <v>1</v>
      </c>
      <c r="Z19" s="193">
        <f>SUM('TOTAL MES POR REGIÓN'!$Z19,'TOTAL MES POR REGIÓN'!$Z71,'TOTAL MES POR REGIÓN'!$Z123)</f>
        <v>0</v>
      </c>
      <c r="AA19" s="196">
        <f t="shared" si="7"/>
        <v>0</v>
      </c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</row>
    <row r="20" spans="1:89" ht="15.75" thickBot="1" x14ac:dyDescent="0.3">
      <c r="A20" s="199" t="s">
        <v>46</v>
      </c>
      <c r="B20" s="200">
        <f>SUM('TOTAL MES POR REGIÓN'!$B20,'TOTAL MES POR REGIÓN'!$B72,'TOTAL MES POR REGIÓN'!$B124)</f>
        <v>1</v>
      </c>
      <c r="C20" s="200">
        <f>SUM('TOTAL MES POR REGIÓN'!$C20,'TOTAL MES POR REGIÓN'!$C72,'TOTAL MES POR REGIÓN'!$C124)</f>
        <v>1</v>
      </c>
      <c r="D20" s="194">
        <f t="shared" si="0"/>
        <v>1</v>
      </c>
      <c r="E20" s="201">
        <v>0</v>
      </c>
      <c r="F20" s="196">
        <f t="shared" si="1"/>
        <v>0</v>
      </c>
      <c r="G20" s="197"/>
      <c r="H20" s="199" t="s">
        <v>46</v>
      </c>
      <c r="I20" s="200">
        <f>SUM('TOTAL MES POR REGIÓN'!$I20,'TOTAL MES POR REGIÓN'!$I72,'TOTAL MES POR REGIÓN'!$I124)</f>
        <v>530</v>
      </c>
      <c r="J20" s="200">
        <f>SUM('TOTAL MES POR REGIÓN'!$J20,'TOTAL MES POR REGIÓN'!$J72,'TOTAL MES POR REGIÓN'!$J124)</f>
        <v>510</v>
      </c>
      <c r="K20" s="194">
        <f t="shared" si="2"/>
        <v>0.96226415094339623</v>
      </c>
      <c r="L20" s="203">
        <f>SUM('TOTAL MES POR REGIÓN'!$L20,'TOTAL MES POR REGIÓN'!$L72,'TOTAL MES POR REGIÓN'!$L124)</f>
        <v>20</v>
      </c>
      <c r="M20" s="196">
        <f t="shared" si="3"/>
        <v>3.7735849056603772E-2</v>
      </c>
      <c r="N20" s="189"/>
      <c r="O20" s="199" t="s">
        <v>46</v>
      </c>
      <c r="P20" s="200">
        <f>SUM('TOTAL MES POR REGIÓN'!P20,'TOTAL MES POR REGIÓN'!P72,'TOTAL MES POR REGIÓN'!P124)</f>
        <v>39</v>
      </c>
      <c r="Q20" s="200">
        <f>SUM('TOTAL MES POR REGIÓN'!Q20,'TOTAL MES POR REGIÓN'!Q72,'TOTAL MES POR REGIÓN'!Q124)</f>
        <v>38</v>
      </c>
      <c r="R20" s="194">
        <f t="shared" si="4"/>
        <v>0.97435897435897434</v>
      </c>
      <c r="S20" s="200">
        <f>SUM('TOTAL MES POR REGIÓN'!S20,'TOTAL MES POR REGIÓN'!S72,'TOTAL MES POR REGIÓN'!S124)</f>
        <v>1</v>
      </c>
      <c r="T20" s="202">
        <f t="shared" si="5"/>
        <v>2.564102564102564E-2</v>
      </c>
      <c r="U20" s="189"/>
      <c r="V20" s="199" t="s">
        <v>46</v>
      </c>
      <c r="W20" s="200">
        <f>SUM('TOTAL MES POR REGIÓN'!$W20,'TOTAL MES POR REGIÓN'!$W72,'TOTAL MES POR REGIÓN'!$W124)</f>
        <v>21</v>
      </c>
      <c r="X20" s="193">
        <f>SUM('TOTAL MES POR REGIÓN'!$X20,'TOTAL MES POR REGIÓN'!$X72,'TOTAL MES POR REGIÓN'!$X124)</f>
        <v>21</v>
      </c>
      <c r="Y20" s="204">
        <f t="shared" ref="Y20:Y21" si="8">+X20/W20</f>
        <v>1</v>
      </c>
      <c r="Z20" s="193">
        <f>SUM('TOTAL MES POR REGIÓN'!$Z20,'TOTAL MES POR REGIÓN'!$Z72,'TOTAL MES POR REGIÓN'!$Z124)</f>
        <v>0</v>
      </c>
      <c r="AA20" s="196">
        <f t="shared" si="7"/>
        <v>0</v>
      </c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</row>
    <row r="21" spans="1:89" ht="15.75" thickBot="1" x14ac:dyDescent="0.3">
      <c r="A21" s="205" t="s">
        <v>15</v>
      </c>
      <c r="B21" s="206">
        <f>SUM(B7:B20)</f>
        <v>287</v>
      </c>
      <c r="C21" s="206">
        <f>SUM(C7:C20)</f>
        <v>287</v>
      </c>
      <c r="D21" s="210">
        <f t="shared" ref="D21" si="9">+C21/B21</f>
        <v>1</v>
      </c>
      <c r="E21" s="207">
        <f>SUM(E7:E20)</f>
        <v>0</v>
      </c>
      <c r="F21" s="208">
        <f t="shared" ref="F21" si="10">+E21/B21</f>
        <v>0</v>
      </c>
      <c r="G21" s="197"/>
      <c r="H21" s="205" t="s">
        <v>15</v>
      </c>
      <c r="I21" s="206">
        <f>SUM(I7:I20)</f>
        <v>8087</v>
      </c>
      <c r="J21" s="206">
        <f>SUM(J7:J20)</f>
        <v>7860</v>
      </c>
      <c r="K21" s="209">
        <f t="shared" ref="K21" si="11">+J21/I21</f>
        <v>0.97193025843947078</v>
      </c>
      <c r="L21" s="206">
        <f>SUM(L7:L20)</f>
        <v>227</v>
      </c>
      <c r="M21" s="209">
        <f t="shared" ref="M21" si="12">+L21/I21</f>
        <v>2.8069741560529243E-2</v>
      </c>
      <c r="N21" s="189"/>
      <c r="O21" s="205" t="s">
        <v>15</v>
      </c>
      <c r="P21" s="206">
        <f>SUM(P7:P20)</f>
        <v>1393</v>
      </c>
      <c r="Q21" s="206">
        <f>SUM(Q7:Q20)</f>
        <v>1375</v>
      </c>
      <c r="R21" s="210">
        <f t="shared" ref="R21" si="13">+Q21/P21</f>
        <v>0.98707824838478109</v>
      </c>
      <c r="S21" s="206">
        <f>SUM(S7:S20)</f>
        <v>18</v>
      </c>
      <c r="T21" s="209">
        <f t="shared" si="5"/>
        <v>1.2921751615218953E-2</v>
      </c>
      <c r="U21" s="189"/>
      <c r="V21" s="205" t="s">
        <v>15</v>
      </c>
      <c r="W21" s="206">
        <f>SUM(W7:W20)</f>
        <v>618</v>
      </c>
      <c r="X21" s="206">
        <f>+W21</f>
        <v>618</v>
      </c>
      <c r="Y21" s="210">
        <f t="shared" si="8"/>
        <v>1</v>
      </c>
      <c r="Z21" s="209">
        <v>0</v>
      </c>
      <c r="AA21" s="209">
        <f t="shared" ref="AA21" si="14">+Z21/W21</f>
        <v>0</v>
      </c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</row>
    <row r="22" spans="1:89" ht="15.75" thickBot="1" x14ac:dyDescent="0.3">
      <c r="A22" s="211"/>
      <c r="B22" s="212"/>
      <c r="C22" s="212"/>
      <c r="D22" s="212"/>
      <c r="E22" s="213"/>
      <c r="F22" s="213"/>
      <c r="G22" s="197"/>
      <c r="H22" s="211"/>
      <c r="I22" s="212"/>
      <c r="J22" s="212"/>
      <c r="K22" s="212"/>
      <c r="L22" s="213"/>
      <c r="M22" s="213"/>
      <c r="N22" s="189"/>
      <c r="O22" s="211"/>
      <c r="P22" s="212"/>
      <c r="Q22" s="212"/>
      <c r="R22" s="212"/>
      <c r="S22" s="213"/>
      <c r="T22" s="213"/>
      <c r="U22" s="189"/>
      <c r="V22" s="211"/>
      <c r="W22" s="212"/>
      <c r="X22" s="212"/>
      <c r="Y22" s="212"/>
      <c r="Z22" s="213"/>
      <c r="AA22" s="213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</row>
    <row r="23" spans="1:89" x14ac:dyDescent="0.25">
      <c r="A23" s="332" t="s">
        <v>47</v>
      </c>
      <c r="B23" s="334" t="s">
        <v>28</v>
      </c>
      <c r="C23" s="334" t="s">
        <v>29</v>
      </c>
      <c r="D23" s="336" t="s">
        <v>30</v>
      </c>
      <c r="E23" s="334" t="s">
        <v>31</v>
      </c>
      <c r="F23" s="336" t="s">
        <v>32</v>
      </c>
      <c r="G23" s="197"/>
      <c r="H23" s="332" t="s">
        <v>47</v>
      </c>
      <c r="I23" s="334" t="s">
        <v>28</v>
      </c>
      <c r="J23" s="334" t="s">
        <v>29</v>
      </c>
      <c r="K23" s="336" t="s">
        <v>30</v>
      </c>
      <c r="L23" s="334" t="s">
        <v>31</v>
      </c>
      <c r="M23" s="336" t="s">
        <v>32</v>
      </c>
      <c r="N23" s="189"/>
      <c r="O23" s="332" t="s">
        <v>47</v>
      </c>
      <c r="P23" s="334" t="s">
        <v>28</v>
      </c>
      <c r="Q23" s="334" t="s">
        <v>29</v>
      </c>
      <c r="R23" s="336" t="s">
        <v>30</v>
      </c>
      <c r="S23" s="334" t="s">
        <v>31</v>
      </c>
      <c r="T23" s="336" t="s">
        <v>32</v>
      </c>
      <c r="U23" s="189"/>
      <c r="V23" s="332" t="s">
        <v>47</v>
      </c>
      <c r="W23" s="334" t="s">
        <v>28</v>
      </c>
      <c r="X23" s="334" t="s">
        <v>29</v>
      </c>
      <c r="Y23" s="336" t="s">
        <v>30</v>
      </c>
      <c r="Z23" s="334" t="s">
        <v>31</v>
      </c>
      <c r="AA23" s="336" t="s">
        <v>32</v>
      </c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</row>
    <row r="24" spans="1:89" ht="23.25" customHeight="1" thickBot="1" x14ac:dyDescent="0.3">
      <c r="A24" s="333"/>
      <c r="B24" s="335"/>
      <c r="C24" s="335"/>
      <c r="D24" s="337"/>
      <c r="E24" s="335"/>
      <c r="F24" s="337"/>
      <c r="G24" s="197"/>
      <c r="H24" s="333"/>
      <c r="I24" s="335"/>
      <c r="J24" s="335"/>
      <c r="K24" s="337"/>
      <c r="L24" s="335"/>
      <c r="M24" s="337"/>
      <c r="N24" s="189"/>
      <c r="O24" s="333"/>
      <c r="P24" s="335"/>
      <c r="Q24" s="335"/>
      <c r="R24" s="337"/>
      <c r="S24" s="335"/>
      <c r="T24" s="337"/>
      <c r="U24" s="189"/>
      <c r="V24" s="333"/>
      <c r="W24" s="335"/>
      <c r="X24" s="335"/>
      <c r="Y24" s="337"/>
      <c r="Z24" s="335"/>
      <c r="AA24" s="337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</row>
    <row r="25" spans="1:89" x14ac:dyDescent="0.25">
      <c r="A25" s="214" t="s">
        <v>48</v>
      </c>
      <c r="B25" s="215">
        <f>SUM('TOTAL MES POR REGIÓN'!$B25,'TOTAL MES POR REGIÓN'!$B77,'TOTAL MES POR REGIÓN'!$B129)</f>
        <v>0</v>
      </c>
      <c r="C25" s="215">
        <f>SUM('TOTAL MES POR REGIÓN'!$C25,'TOTAL MES POR REGIÓN'!$C77,'TOTAL MES POR REGIÓN'!$C129)</f>
        <v>0</v>
      </c>
      <c r="D25" s="216">
        <v>0</v>
      </c>
      <c r="E25" s="217">
        <v>0</v>
      </c>
      <c r="F25" s="218">
        <v>0</v>
      </c>
      <c r="G25" s="197"/>
      <c r="H25" s="214" t="s">
        <v>48</v>
      </c>
      <c r="I25" s="219">
        <f>SUM('TOTAL MES POR REGIÓN'!$I25,'TOTAL MES POR REGIÓN'!$I77,'TOTAL MES POR REGIÓN'!$I129)</f>
        <v>393</v>
      </c>
      <c r="J25" s="219">
        <f>SUM('TOTAL MES POR REGIÓN'!$J25,'TOTAL MES POR REGIÓN'!$J77,'TOTAL MES POR REGIÓN'!$J129)</f>
        <v>377</v>
      </c>
      <c r="K25" s="220">
        <f>+J25/I25</f>
        <v>0.95928753180661575</v>
      </c>
      <c r="L25" s="219">
        <f>SUM('TOTAL MES POR REGIÓN'!$L25,'TOTAL MES POR REGIÓN'!$L77,'TOTAL MES POR REGIÓN'!$L129)</f>
        <v>16</v>
      </c>
      <c r="M25" s="218">
        <f>+L25/I25</f>
        <v>4.0712468193384227E-2</v>
      </c>
      <c r="N25" s="189"/>
      <c r="O25" s="214" t="s">
        <v>48</v>
      </c>
      <c r="P25" s="215">
        <f>SUM('TOTAL MES POR REGIÓN'!P25,'TOTAL MES POR REGIÓN'!P77,'TOTAL MES POR REGIÓN'!P129)</f>
        <v>84</v>
      </c>
      <c r="Q25" s="215">
        <f>SUM('TOTAL MES POR REGIÓN'!Q25,'TOTAL MES POR REGIÓN'!Q77,'TOTAL MES POR REGIÓN'!Q129)</f>
        <v>84</v>
      </c>
      <c r="R25" s="220">
        <f>+Q25/P25</f>
        <v>1</v>
      </c>
      <c r="S25" s="215">
        <f>SUM('TOTAL MES POR REGIÓN'!S25,'TOTAL MES POR REGIÓN'!S77,'TOTAL MES POR REGIÓN'!S129)</f>
        <v>0</v>
      </c>
      <c r="T25" s="218">
        <f>+S25/P25</f>
        <v>0</v>
      </c>
      <c r="U25" s="189"/>
      <c r="V25" s="214" t="s">
        <v>48</v>
      </c>
      <c r="W25" s="215">
        <f>SUM('TOTAL MES POR REGIÓN'!$W25,'TOTAL MES POR REGIÓN'!$W77,'TOTAL MES POR REGIÓN'!$W129)</f>
        <v>25</v>
      </c>
      <c r="X25" s="215">
        <f>SUM('TOTAL MES POR REGIÓN'!$X25,'TOTAL MES POR REGIÓN'!$X77,'TOTAL MES POR REGIÓN'!$X129)</f>
        <v>25</v>
      </c>
      <c r="Y25" s="220">
        <f>+X25/W25</f>
        <v>1</v>
      </c>
      <c r="Z25" s="215">
        <f>SUM('TOTAL MES POR REGIÓN'!$Z25,'TOTAL MES POR REGIÓN'!$Z77,'TOTAL MES POR REGIÓN'!$Z129)</f>
        <v>0</v>
      </c>
      <c r="AA25" s="218">
        <f>+Z25/W25</f>
        <v>0</v>
      </c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</row>
    <row r="26" spans="1:89" x14ac:dyDescent="0.25">
      <c r="A26" s="221" t="s">
        <v>49</v>
      </c>
      <c r="B26" s="215">
        <f>SUM('TOTAL MES POR REGIÓN'!$B26,'TOTAL MES POR REGIÓN'!$B78,'TOTAL MES POR REGIÓN'!$B130)</f>
        <v>4</v>
      </c>
      <c r="C26" s="215">
        <f>SUM('TOTAL MES POR REGIÓN'!$C26,'TOTAL MES POR REGIÓN'!$C78,'TOTAL MES POR REGIÓN'!$C130)</f>
        <v>4</v>
      </c>
      <c r="D26" s="216">
        <f t="shared" ref="D26:D31" si="15">+C26/B26</f>
        <v>1</v>
      </c>
      <c r="E26" s="217">
        <v>0</v>
      </c>
      <c r="F26" s="218">
        <v>0</v>
      </c>
      <c r="G26" s="197"/>
      <c r="H26" s="221" t="s">
        <v>49</v>
      </c>
      <c r="I26" s="219">
        <f>SUM('TOTAL MES POR REGIÓN'!$I26,'TOTAL MES POR REGIÓN'!$I78,'TOTAL MES POR REGIÓN'!$I130)</f>
        <v>446</v>
      </c>
      <c r="J26" s="219">
        <f>SUM('TOTAL MES POR REGIÓN'!$J26,'TOTAL MES POR REGIÓN'!$J78,'TOTAL MES POR REGIÓN'!$J130)</f>
        <v>433</v>
      </c>
      <c r="K26" s="220">
        <f t="shared" ref="K26:K34" si="16">+J26/I26</f>
        <v>0.97085201793721976</v>
      </c>
      <c r="L26" s="219">
        <f>SUM('TOTAL MES POR REGIÓN'!$L26,'TOTAL MES POR REGIÓN'!$L78,'TOTAL MES POR REGIÓN'!$L130)</f>
        <v>13</v>
      </c>
      <c r="M26" s="218">
        <f t="shared" ref="M26:M34" si="17">+L26/I26</f>
        <v>2.914798206278027E-2</v>
      </c>
      <c r="N26" s="189"/>
      <c r="O26" s="221" t="s">
        <v>49</v>
      </c>
      <c r="P26" s="215">
        <f>SUM('TOTAL MES POR REGIÓN'!P26,'TOTAL MES POR REGIÓN'!P78,'TOTAL MES POR REGIÓN'!P130)</f>
        <v>39</v>
      </c>
      <c r="Q26" s="215">
        <f>SUM('TOTAL MES POR REGIÓN'!Q26,'TOTAL MES POR REGIÓN'!Q78,'TOTAL MES POR REGIÓN'!Q130)</f>
        <v>39</v>
      </c>
      <c r="R26" s="220">
        <f t="shared" ref="R26:R34" si="18">+Q26/P26</f>
        <v>1</v>
      </c>
      <c r="S26" s="215">
        <f>SUM('TOTAL MES POR REGIÓN'!S26,'TOTAL MES POR REGIÓN'!S78,'TOTAL MES POR REGIÓN'!S130)</f>
        <v>0</v>
      </c>
      <c r="T26" s="218">
        <f t="shared" ref="T26:T35" si="19">+S26/P26</f>
        <v>0</v>
      </c>
      <c r="U26" s="189"/>
      <c r="V26" s="221" t="s">
        <v>49</v>
      </c>
      <c r="W26" s="215">
        <f>SUM('TOTAL MES POR REGIÓN'!$W26,'TOTAL MES POR REGIÓN'!$W78,'TOTAL MES POR REGIÓN'!$W130)</f>
        <v>56</v>
      </c>
      <c r="X26" s="215">
        <f>SUM('TOTAL MES POR REGIÓN'!$X26,'TOTAL MES POR REGIÓN'!$X78,'TOTAL MES POR REGIÓN'!$X130)</f>
        <v>56</v>
      </c>
      <c r="Y26" s="220">
        <f t="shared" ref="Y26:Y33" si="20">+X26/W26</f>
        <v>1</v>
      </c>
      <c r="Z26" s="215">
        <f>SUM('TOTAL MES POR REGIÓN'!$Z26,'TOTAL MES POR REGIÓN'!$Z78,'TOTAL MES POR REGIÓN'!$Z130)</f>
        <v>0</v>
      </c>
      <c r="AA26" s="218">
        <f t="shared" ref="AA26:AA34" si="21">+Z26/W26</f>
        <v>0</v>
      </c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</row>
    <row r="27" spans="1:89" x14ac:dyDescent="0.25">
      <c r="A27" s="221" t="s">
        <v>50</v>
      </c>
      <c r="B27" s="215">
        <f>SUM('TOTAL MES POR REGIÓN'!$B27,'TOTAL MES POR REGIÓN'!$B79,'TOTAL MES POR REGIÓN'!$B131)</f>
        <v>0</v>
      </c>
      <c r="C27" s="215">
        <f>SUM('TOTAL MES POR REGIÓN'!$C27,'TOTAL MES POR REGIÓN'!$C79,'TOTAL MES POR REGIÓN'!$C131)</f>
        <v>0</v>
      </c>
      <c r="D27" s="216">
        <v>0</v>
      </c>
      <c r="E27" s="217">
        <v>0</v>
      </c>
      <c r="F27" s="218">
        <v>0</v>
      </c>
      <c r="G27" s="197"/>
      <c r="H27" s="221" t="s">
        <v>50</v>
      </c>
      <c r="I27" s="219">
        <f>SUM('TOTAL MES POR REGIÓN'!$I27,'TOTAL MES POR REGIÓN'!$I79,'TOTAL MES POR REGIÓN'!$I131)</f>
        <v>2</v>
      </c>
      <c r="J27" s="219">
        <f>SUM('TOTAL MES POR REGIÓN'!$J27,'TOTAL MES POR REGIÓN'!$J79,'TOTAL MES POR REGIÓN'!$J131)</f>
        <v>1</v>
      </c>
      <c r="K27" s="220">
        <f t="shared" si="16"/>
        <v>0.5</v>
      </c>
      <c r="L27" s="219">
        <f>SUM('TOTAL MES POR REGIÓN'!$L27,'TOTAL MES POR REGIÓN'!$L79,'TOTAL MES POR REGIÓN'!$L131)</f>
        <v>1</v>
      </c>
      <c r="M27" s="218">
        <f t="shared" si="17"/>
        <v>0.5</v>
      </c>
      <c r="N27" s="189"/>
      <c r="O27" s="221" t="s">
        <v>50</v>
      </c>
      <c r="P27" s="215">
        <f>SUM('TOTAL MES POR REGIÓN'!P27,'TOTAL MES POR REGIÓN'!P79,'TOTAL MES POR REGIÓN'!P131)</f>
        <v>52</v>
      </c>
      <c r="Q27" s="215">
        <f>SUM('TOTAL MES POR REGIÓN'!Q27,'TOTAL MES POR REGIÓN'!Q79,'TOTAL MES POR REGIÓN'!Q131)</f>
        <v>52</v>
      </c>
      <c r="R27" s="220">
        <f t="shared" si="18"/>
        <v>1</v>
      </c>
      <c r="S27" s="215">
        <f>SUM('TOTAL MES POR REGIÓN'!S27,'TOTAL MES POR REGIÓN'!S79,'TOTAL MES POR REGIÓN'!S131)</f>
        <v>0</v>
      </c>
      <c r="T27" s="218">
        <v>0</v>
      </c>
      <c r="U27" s="189"/>
      <c r="V27" s="221" t="s">
        <v>50</v>
      </c>
      <c r="W27" s="215">
        <f>SUM('TOTAL MES POR REGIÓN'!$W27,'TOTAL MES POR REGIÓN'!$W79,'TOTAL MES POR REGIÓN'!$W131)</f>
        <v>2</v>
      </c>
      <c r="X27" s="215">
        <f>SUM('TOTAL MES POR REGIÓN'!$X27,'TOTAL MES POR REGIÓN'!$X79,'TOTAL MES POR REGIÓN'!$X131)</f>
        <v>2</v>
      </c>
      <c r="Y27" s="220">
        <f t="shared" si="20"/>
        <v>1</v>
      </c>
      <c r="Z27" s="215">
        <f>SUM('TOTAL MES POR REGIÓN'!$Z27,'TOTAL MES POR REGIÓN'!$Z79,'TOTAL MES POR REGIÓN'!$Z131)</f>
        <v>0</v>
      </c>
      <c r="AA27" s="218">
        <f t="shared" si="21"/>
        <v>0</v>
      </c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</row>
    <row r="28" spans="1:89" x14ac:dyDescent="0.25">
      <c r="A28" s="221" t="s">
        <v>51</v>
      </c>
      <c r="B28" s="215">
        <f>SUM('TOTAL MES POR REGIÓN'!$B28,'TOTAL MES POR REGIÓN'!$B80,'TOTAL MES POR REGIÓN'!$B132)</f>
        <v>73</v>
      </c>
      <c r="C28" s="215">
        <f>SUM('TOTAL MES POR REGIÓN'!$C28,'TOTAL MES POR REGIÓN'!$C80,'TOTAL MES POR REGIÓN'!$C132)</f>
        <v>73</v>
      </c>
      <c r="D28" s="216">
        <f t="shared" si="15"/>
        <v>1</v>
      </c>
      <c r="E28" s="217">
        <v>0</v>
      </c>
      <c r="F28" s="218">
        <v>0</v>
      </c>
      <c r="G28" s="197"/>
      <c r="H28" s="221" t="s">
        <v>51</v>
      </c>
      <c r="I28" s="219">
        <f>SUM('TOTAL MES POR REGIÓN'!$I28,'TOTAL MES POR REGIÓN'!$I80,'TOTAL MES POR REGIÓN'!$I132)</f>
        <v>2466</v>
      </c>
      <c r="J28" s="219">
        <f>SUM('TOTAL MES POR REGIÓN'!$J28,'TOTAL MES POR REGIÓN'!$J80,'TOTAL MES POR REGIÓN'!$J132)</f>
        <v>2392</v>
      </c>
      <c r="K28" s="220">
        <f t="shared" si="16"/>
        <v>0.9699918896999189</v>
      </c>
      <c r="L28" s="219">
        <f>SUM('TOTAL MES POR REGIÓN'!$L28,'TOTAL MES POR REGIÓN'!$L80,'TOTAL MES POR REGIÓN'!$L132)</f>
        <v>74</v>
      </c>
      <c r="M28" s="218">
        <f t="shared" si="17"/>
        <v>3.0008110300081103E-2</v>
      </c>
      <c r="N28" s="189"/>
      <c r="O28" s="221" t="s">
        <v>51</v>
      </c>
      <c r="P28" s="215">
        <f>SUM('TOTAL MES POR REGIÓN'!P28,'TOTAL MES POR REGIÓN'!P80,'TOTAL MES POR REGIÓN'!P132)</f>
        <v>597</v>
      </c>
      <c r="Q28" s="215">
        <f>SUM('TOTAL MES POR REGIÓN'!Q28,'TOTAL MES POR REGIÓN'!Q80,'TOTAL MES POR REGIÓN'!Q132)</f>
        <v>592</v>
      </c>
      <c r="R28" s="220">
        <f t="shared" si="18"/>
        <v>0.99162479061976549</v>
      </c>
      <c r="S28" s="215">
        <f>SUM('TOTAL MES POR REGIÓN'!S28,'TOTAL MES POR REGIÓN'!S80,'TOTAL MES POR REGIÓN'!S132)</f>
        <v>5</v>
      </c>
      <c r="T28" s="218">
        <f t="shared" si="19"/>
        <v>8.3752093802345051E-3</v>
      </c>
      <c r="U28" s="189"/>
      <c r="V28" s="221" t="s">
        <v>51</v>
      </c>
      <c r="W28" s="215">
        <f>SUM('TOTAL MES POR REGIÓN'!$W28,'TOTAL MES POR REGIÓN'!$W80,'TOTAL MES POR REGIÓN'!$W132)</f>
        <v>449</v>
      </c>
      <c r="X28" s="215">
        <f>SUM('TOTAL MES POR REGIÓN'!$X28,'TOTAL MES POR REGIÓN'!$X80,'TOTAL MES POR REGIÓN'!$X132)</f>
        <v>449</v>
      </c>
      <c r="Y28" s="220">
        <f t="shared" si="20"/>
        <v>1</v>
      </c>
      <c r="Z28" s="215">
        <f>SUM('TOTAL MES POR REGIÓN'!$Z28,'TOTAL MES POR REGIÓN'!$Z80,'TOTAL MES POR REGIÓN'!$Z132)</f>
        <v>0</v>
      </c>
      <c r="AA28" s="218">
        <f t="shared" si="21"/>
        <v>0</v>
      </c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</row>
    <row r="29" spans="1:89" x14ac:dyDescent="0.25">
      <c r="A29" s="221" t="s">
        <v>52</v>
      </c>
      <c r="B29" s="215">
        <f>SUM('TOTAL MES POR REGIÓN'!$B29,'TOTAL MES POR REGIÓN'!$B81,'TOTAL MES POR REGIÓN'!$B133)</f>
        <v>0</v>
      </c>
      <c r="C29" s="215">
        <f>SUM('TOTAL MES POR REGIÓN'!$C29,'TOTAL MES POR REGIÓN'!$C81,'TOTAL MES POR REGIÓN'!$C133)</f>
        <v>0</v>
      </c>
      <c r="D29" s="216">
        <v>0</v>
      </c>
      <c r="E29" s="217">
        <v>0</v>
      </c>
      <c r="F29" s="218">
        <v>0</v>
      </c>
      <c r="G29" s="197"/>
      <c r="H29" s="221" t="s">
        <v>52</v>
      </c>
      <c r="I29" s="219">
        <f>SUM('TOTAL MES POR REGIÓN'!$I29,'TOTAL MES POR REGIÓN'!$I81,'TOTAL MES POR REGIÓN'!$I133)</f>
        <v>55</v>
      </c>
      <c r="J29" s="219">
        <f>SUM('TOTAL MES POR REGIÓN'!$J29,'TOTAL MES POR REGIÓN'!$J81,'TOTAL MES POR REGIÓN'!$J133)</f>
        <v>52</v>
      </c>
      <c r="K29" s="220">
        <f t="shared" si="16"/>
        <v>0.94545454545454544</v>
      </c>
      <c r="L29" s="219">
        <f>SUM('TOTAL MES POR REGIÓN'!$L29,'TOTAL MES POR REGIÓN'!$L81,'TOTAL MES POR REGIÓN'!$L133)</f>
        <v>3</v>
      </c>
      <c r="M29" s="218">
        <f t="shared" si="17"/>
        <v>5.4545454545454543E-2</v>
      </c>
      <c r="N29" s="189"/>
      <c r="O29" s="221" t="s">
        <v>52</v>
      </c>
      <c r="P29" s="215">
        <f>SUM('TOTAL MES POR REGIÓN'!P29,'TOTAL MES POR REGIÓN'!P81,'TOTAL MES POR REGIÓN'!P133)</f>
        <v>16</v>
      </c>
      <c r="Q29" s="215">
        <f>SUM('TOTAL MES POR REGIÓN'!Q29,'TOTAL MES POR REGIÓN'!Q81,'TOTAL MES POR REGIÓN'!Q133)</f>
        <v>16</v>
      </c>
      <c r="R29" s="220">
        <f t="shared" si="18"/>
        <v>1</v>
      </c>
      <c r="S29" s="215">
        <f>SUM('TOTAL MES POR REGIÓN'!S29,'TOTAL MES POR REGIÓN'!S81,'TOTAL MES POR REGIÓN'!S133)</f>
        <v>0</v>
      </c>
      <c r="T29" s="218">
        <f t="shared" si="19"/>
        <v>0</v>
      </c>
      <c r="U29" s="189"/>
      <c r="V29" s="221" t="s">
        <v>52</v>
      </c>
      <c r="W29" s="215">
        <f>SUM('TOTAL MES POR REGIÓN'!$W29,'TOTAL MES POR REGIÓN'!$W81,'TOTAL MES POR REGIÓN'!$W133)</f>
        <v>3</v>
      </c>
      <c r="X29" s="215">
        <f>SUM('TOTAL MES POR REGIÓN'!$X29,'TOTAL MES POR REGIÓN'!$X81,'TOTAL MES POR REGIÓN'!$X133)</f>
        <v>3</v>
      </c>
      <c r="Y29" s="220">
        <f t="shared" si="20"/>
        <v>1</v>
      </c>
      <c r="Z29" s="215">
        <f>SUM('TOTAL MES POR REGIÓN'!$Z29,'TOTAL MES POR REGIÓN'!$Z81,'TOTAL MES POR REGIÓN'!$Z133)</f>
        <v>0</v>
      </c>
      <c r="AA29" s="218">
        <v>0</v>
      </c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</row>
    <row r="30" spans="1:89" x14ac:dyDescent="0.25">
      <c r="A30" s="221" t="s">
        <v>53</v>
      </c>
      <c r="B30" s="215">
        <f>SUM('TOTAL MES POR REGIÓN'!$B30,'TOTAL MES POR REGIÓN'!$B82,'TOTAL MES POR REGIÓN'!$B134)</f>
        <v>1</v>
      </c>
      <c r="C30" s="215">
        <f>SUM('TOTAL MES POR REGIÓN'!$C30,'TOTAL MES POR REGIÓN'!$C82,'TOTAL MES POR REGIÓN'!$C134)</f>
        <v>1</v>
      </c>
      <c r="D30" s="216">
        <f t="shared" si="15"/>
        <v>1</v>
      </c>
      <c r="E30" s="217">
        <v>0</v>
      </c>
      <c r="F30" s="218">
        <v>0</v>
      </c>
      <c r="G30" s="197"/>
      <c r="H30" s="221" t="s">
        <v>53</v>
      </c>
      <c r="I30" s="219">
        <f>SUM('TOTAL MES POR REGIÓN'!$I30,'TOTAL MES POR REGIÓN'!$I82,'TOTAL MES POR REGIÓN'!$I134)</f>
        <v>336</v>
      </c>
      <c r="J30" s="219">
        <f>SUM('TOTAL MES POR REGIÓN'!$J30,'TOTAL MES POR REGIÓN'!$J82,'TOTAL MES POR REGIÓN'!$J134)</f>
        <v>320</v>
      </c>
      <c r="K30" s="220">
        <f t="shared" si="16"/>
        <v>0.95238095238095233</v>
      </c>
      <c r="L30" s="219">
        <f>SUM('TOTAL MES POR REGIÓN'!$L30,'TOTAL MES POR REGIÓN'!$L82,'TOTAL MES POR REGIÓN'!$L134)</f>
        <v>16</v>
      </c>
      <c r="M30" s="218">
        <f t="shared" si="17"/>
        <v>4.7619047619047616E-2</v>
      </c>
      <c r="N30" s="189"/>
      <c r="O30" s="221" t="s">
        <v>53</v>
      </c>
      <c r="P30" s="215">
        <f>SUM('TOTAL MES POR REGIÓN'!P30,'TOTAL MES POR REGIÓN'!P82,'TOTAL MES POR REGIÓN'!P134)</f>
        <v>40</v>
      </c>
      <c r="Q30" s="215">
        <f>SUM('TOTAL MES POR REGIÓN'!Q30,'TOTAL MES POR REGIÓN'!Q82,'TOTAL MES POR REGIÓN'!Q134)</f>
        <v>40</v>
      </c>
      <c r="R30" s="220">
        <f t="shared" si="18"/>
        <v>1</v>
      </c>
      <c r="S30" s="215">
        <f>SUM('TOTAL MES POR REGIÓN'!S30,'TOTAL MES POR REGIÓN'!S82,'TOTAL MES POR REGIÓN'!S134)</f>
        <v>0</v>
      </c>
      <c r="T30" s="218">
        <f t="shared" si="19"/>
        <v>0</v>
      </c>
      <c r="U30" s="189"/>
      <c r="V30" s="221" t="s">
        <v>53</v>
      </c>
      <c r="W30" s="215">
        <f>SUM('TOTAL MES POR REGIÓN'!$W30,'TOTAL MES POR REGIÓN'!$W82,'TOTAL MES POR REGIÓN'!$W134)</f>
        <v>16</v>
      </c>
      <c r="X30" s="215">
        <f>SUM('TOTAL MES POR REGIÓN'!$X30,'TOTAL MES POR REGIÓN'!$X82,'TOTAL MES POR REGIÓN'!$X134)</f>
        <v>16</v>
      </c>
      <c r="Y30" s="220">
        <f t="shared" si="20"/>
        <v>1</v>
      </c>
      <c r="Z30" s="215">
        <f>SUM('TOTAL MES POR REGIÓN'!$Z30,'TOTAL MES POR REGIÓN'!$Z82,'TOTAL MES POR REGIÓN'!$Z134)</f>
        <v>0</v>
      </c>
      <c r="AA30" s="218">
        <f t="shared" si="21"/>
        <v>0</v>
      </c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</row>
    <row r="31" spans="1:89" x14ac:dyDescent="0.25">
      <c r="A31" s="221" t="s">
        <v>54</v>
      </c>
      <c r="B31" s="215">
        <f>SUM('TOTAL MES POR REGIÓN'!$B31,'TOTAL MES POR REGIÓN'!$B83,'TOTAL MES POR REGIÓN'!$B135)</f>
        <v>2</v>
      </c>
      <c r="C31" s="215">
        <f>SUM('TOTAL MES POR REGIÓN'!$C31,'TOTAL MES POR REGIÓN'!$C83,'TOTAL MES POR REGIÓN'!$C135)</f>
        <v>2</v>
      </c>
      <c r="D31" s="216">
        <f t="shared" si="15"/>
        <v>1</v>
      </c>
      <c r="E31" s="217">
        <v>0</v>
      </c>
      <c r="F31" s="218">
        <v>0</v>
      </c>
      <c r="G31" s="197"/>
      <c r="H31" s="221" t="s">
        <v>54</v>
      </c>
      <c r="I31" s="219">
        <f>SUM('TOTAL MES POR REGIÓN'!$I31,'TOTAL MES POR REGIÓN'!$I83,'TOTAL MES POR REGIÓN'!$I135)</f>
        <v>704</v>
      </c>
      <c r="J31" s="219">
        <f>SUM('TOTAL MES POR REGIÓN'!$J31,'TOTAL MES POR REGIÓN'!$J83,'TOTAL MES POR REGIÓN'!$J135)</f>
        <v>683</v>
      </c>
      <c r="K31" s="220">
        <f t="shared" si="16"/>
        <v>0.97017045454545459</v>
      </c>
      <c r="L31" s="219">
        <f>SUM('TOTAL MES POR REGIÓN'!$L31,'TOTAL MES POR REGIÓN'!$L83,'TOTAL MES POR REGIÓN'!$L135)</f>
        <v>21</v>
      </c>
      <c r="M31" s="218">
        <f t="shared" si="17"/>
        <v>2.9829545454545456E-2</v>
      </c>
      <c r="N31" s="189"/>
      <c r="O31" s="221" t="s">
        <v>54</v>
      </c>
      <c r="P31" s="215">
        <f>SUM('TOTAL MES POR REGIÓN'!P31,'TOTAL MES POR REGIÓN'!P83,'TOTAL MES POR REGIÓN'!P135)</f>
        <v>145</v>
      </c>
      <c r="Q31" s="215">
        <f>SUM('TOTAL MES POR REGIÓN'!Q31,'TOTAL MES POR REGIÓN'!Q83,'TOTAL MES POR REGIÓN'!Q135)</f>
        <v>144</v>
      </c>
      <c r="R31" s="220">
        <f t="shared" si="18"/>
        <v>0.99310344827586206</v>
      </c>
      <c r="S31" s="215">
        <f>SUM('TOTAL MES POR REGIÓN'!S31,'TOTAL MES POR REGIÓN'!S83,'TOTAL MES POR REGIÓN'!S135)</f>
        <v>1</v>
      </c>
      <c r="T31" s="272">
        <f t="shared" si="19"/>
        <v>6.8965517241379309E-3</v>
      </c>
      <c r="U31" s="189"/>
      <c r="V31" s="221" t="s">
        <v>54</v>
      </c>
      <c r="W31" s="215">
        <f>SUM('TOTAL MES POR REGIÓN'!$W31,'TOTAL MES POR REGIÓN'!$W83,'TOTAL MES POR REGIÓN'!$W135)</f>
        <v>33</v>
      </c>
      <c r="X31" s="215">
        <f>SUM('TOTAL MES POR REGIÓN'!$X31,'TOTAL MES POR REGIÓN'!$X83,'TOTAL MES POR REGIÓN'!$X135)</f>
        <v>33</v>
      </c>
      <c r="Y31" s="220">
        <f t="shared" si="20"/>
        <v>1</v>
      </c>
      <c r="Z31" s="215">
        <f>SUM('TOTAL MES POR REGIÓN'!$Z31,'TOTAL MES POR REGIÓN'!$Z83,'TOTAL MES POR REGIÓN'!$Z135)</f>
        <v>0</v>
      </c>
      <c r="AA31" s="218">
        <f t="shared" si="21"/>
        <v>0</v>
      </c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</row>
    <row r="32" spans="1:89" x14ac:dyDescent="0.25">
      <c r="A32" s="221" t="s">
        <v>55</v>
      </c>
      <c r="B32" s="215">
        <f>SUM('TOTAL MES POR REGIÓN'!$B32,'TOTAL MES POR REGIÓN'!$B84,'TOTAL MES POR REGIÓN'!$B136)</f>
        <v>0</v>
      </c>
      <c r="C32" s="215">
        <f>SUM('TOTAL MES POR REGIÓN'!$C32,'TOTAL MES POR REGIÓN'!$C84,'TOTAL MES POR REGIÓN'!$C136)</f>
        <v>0</v>
      </c>
      <c r="D32" s="216">
        <v>0</v>
      </c>
      <c r="E32" s="217">
        <v>0</v>
      </c>
      <c r="F32" s="218">
        <v>0</v>
      </c>
      <c r="G32" s="197"/>
      <c r="H32" s="221" t="s">
        <v>55</v>
      </c>
      <c r="I32" s="219">
        <f>SUM('TOTAL MES POR REGIÓN'!$I32,'TOTAL MES POR REGIÓN'!$I84,'TOTAL MES POR REGIÓN'!$I136)</f>
        <v>406</v>
      </c>
      <c r="J32" s="219">
        <f>SUM('TOTAL MES POR REGIÓN'!$J32,'TOTAL MES POR REGIÓN'!$J84,'TOTAL MES POR REGIÓN'!$J136)</f>
        <v>394</v>
      </c>
      <c r="K32" s="220">
        <f t="shared" si="16"/>
        <v>0.97044334975369462</v>
      </c>
      <c r="L32" s="219">
        <f>SUM('TOTAL MES POR REGIÓN'!$L32,'TOTAL MES POR REGIÓN'!$L84,'TOTAL MES POR REGIÓN'!$L136)</f>
        <v>12</v>
      </c>
      <c r="M32" s="218">
        <f t="shared" si="17"/>
        <v>2.9556650246305417E-2</v>
      </c>
      <c r="N32" s="189"/>
      <c r="O32" s="221" t="s">
        <v>55</v>
      </c>
      <c r="P32" s="215">
        <f>SUM('TOTAL MES POR REGIÓN'!P32,'TOTAL MES POR REGIÓN'!P84,'TOTAL MES POR REGIÓN'!P136)</f>
        <v>40</v>
      </c>
      <c r="Q32" s="215">
        <f>SUM('TOTAL MES POR REGIÓN'!Q32,'TOTAL MES POR REGIÓN'!Q84,'TOTAL MES POR REGIÓN'!Q136)</f>
        <v>40</v>
      </c>
      <c r="R32" s="220">
        <f t="shared" si="18"/>
        <v>1</v>
      </c>
      <c r="S32" s="215">
        <f>SUM('TOTAL MES POR REGIÓN'!S32,'TOTAL MES POR REGIÓN'!S84,'TOTAL MES POR REGIÓN'!S136)</f>
        <v>0</v>
      </c>
      <c r="T32" s="218">
        <f t="shared" si="19"/>
        <v>0</v>
      </c>
      <c r="U32" s="189"/>
      <c r="V32" s="221" t="s">
        <v>55</v>
      </c>
      <c r="W32" s="215">
        <f>SUM('TOTAL MES POR REGIÓN'!$W32,'TOTAL MES POR REGIÓN'!$W84,'TOTAL MES POR REGIÓN'!$W136)</f>
        <v>3</v>
      </c>
      <c r="X32" s="215">
        <f>SUM('TOTAL MES POR REGIÓN'!$X32,'TOTAL MES POR REGIÓN'!$X84,'TOTAL MES POR REGIÓN'!$X136)</f>
        <v>3</v>
      </c>
      <c r="Y32" s="220">
        <f t="shared" si="20"/>
        <v>1</v>
      </c>
      <c r="Z32" s="215">
        <f>SUM('TOTAL MES POR REGIÓN'!$Z32,'TOTAL MES POR REGIÓN'!$Z84,'TOTAL MES POR REGIÓN'!$Z136)</f>
        <v>0</v>
      </c>
      <c r="AA32" s="218">
        <f t="shared" si="21"/>
        <v>0</v>
      </c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</row>
    <row r="33" spans="1:89" x14ac:dyDescent="0.25">
      <c r="A33" s="221" t="s">
        <v>56</v>
      </c>
      <c r="B33" s="215">
        <f>SUM('TOTAL MES POR REGIÓN'!$B33,'TOTAL MES POR REGIÓN'!$B85,'TOTAL MES POR REGIÓN'!$B137)</f>
        <v>0</v>
      </c>
      <c r="C33" s="215">
        <f>SUM('TOTAL MES POR REGIÓN'!$C33,'TOTAL MES POR REGIÓN'!$C85,'TOTAL MES POR REGIÓN'!$C137)</f>
        <v>0</v>
      </c>
      <c r="D33" s="216">
        <v>0</v>
      </c>
      <c r="E33" s="217">
        <v>0</v>
      </c>
      <c r="F33" s="218">
        <v>0</v>
      </c>
      <c r="G33" s="197"/>
      <c r="H33" s="221" t="s">
        <v>56</v>
      </c>
      <c r="I33" s="219">
        <f>SUM('TOTAL MES POR REGIÓN'!$I33,'TOTAL MES POR REGIÓN'!$I85,'TOTAL MES POR REGIÓN'!$I137)</f>
        <v>72</v>
      </c>
      <c r="J33" s="219">
        <f>SUM('TOTAL MES POR REGIÓN'!$J33,'TOTAL MES POR REGIÓN'!$J85,'TOTAL MES POR REGIÓN'!$J137)</f>
        <v>70</v>
      </c>
      <c r="K33" s="220">
        <f t="shared" si="16"/>
        <v>0.97222222222222221</v>
      </c>
      <c r="L33" s="219">
        <f>SUM('TOTAL MES POR REGIÓN'!$L33,'TOTAL MES POR REGIÓN'!$L85,'TOTAL MES POR REGIÓN'!$L137)</f>
        <v>2</v>
      </c>
      <c r="M33" s="218">
        <f t="shared" si="17"/>
        <v>2.7777777777777776E-2</v>
      </c>
      <c r="N33" s="189"/>
      <c r="O33" s="221" t="s">
        <v>56</v>
      </c>
      <c r="P33" s="215">
        <f>SUM('TOTAL MES POR REGIÓN'!P33,'TOTAL MES POR REGIÓN'!P85,'TOTAL MES POR REGIÓN'!P137)</f>
        <v>16</v>
      </c>
      <c r="Q33" s="215">
        <f>SUM('TOTAL MES POR REGIÓN'!Q33,'TOTAL MES POR REGIÓN'!Q85,'TOTAL MES POR REGIÓN'!Q137)</f>
        <v>16</v>
      </c>
      <c r="R33" s="220">
        <f t="shared" si="18"/>
        <v>1</v>
      </c>
      <c r="S33" s="215">
        <f>SUM('TOTAL MES POR REGIÓN'!S33,'TOTAL MES POR REGIÓN'!S85,'TOTAL MES POR REGIÓN'!S137)</f>
        <v>0</v>
      </c>
      <c r="T33" s="218">
        <f t="shared" si="19"/>
        <v>0</v>
      </c>
      <c r="U33" s="189"/>
      <c r="V33" s="221" t="s">
        <v>56</v>
      </c>
      <c r="W33" s="215">
        <f>SUM('TOTAL MES POR REGIÓN'!$W33,'TOTAL MES POR REGIÓN'!$W85,'TOTAL MES POR REGIÓN'!$W137)</f>
        <v>3</v>
      </c>
      <c r="X33" s="215">
        <f>SUM('TOTAL MES POR REGIÓN'!$X33,'TOTAL MES POR REGIÓN'!$X85,'TOTAL MES POR REGIÓN'!$X137)</f>
        <v>3</v>
      </c>
      <c r="Y33" s="220">
        <f t="shared" si="20"/>
        <v>1</v>
      </c>
      <c r="Z33" s="215">
        <f>SUM('TOTAL MES POR REGIÓN'!$Z33,'TOTAL MES POR REGIÓN'!$Z85,'TOTAL MES POR REGIÓN'!$Z137)</f>
        <v>0</v>
      </c>
      <c r="AA33" s="218">
        <f t="shared" si="21"/>
        <v>0</v>
      </c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</row>
    <row r="34" spans="1:89" ht="15.75" thickBot="1" x14ac:dyDescent="0.3">
      <c r="A34" s="222" t="s">
        <v>57</v>
      </c>
      <c r="B34" s="223">
        <f>SUM('TOTAL MES POR REGIÓN'!$B34,'TOTAL MES POR REGIÓN'!$B86,'TOTAL MES POR REGIÓN'!$B138)</f>
        <v>0</v>
      </c>
      <c r="C34" s="223">
        <f>SUM('TOTAL MES POR REGIÓN'!$C34,'TOTAL MES POR REGIÓN'!$C86,'TOTAL MES POR REGIÓN'!$C138)</f>
        <v>0</v>
      </c>
      <c r="D34" s="216">
        <v>0</v>
      </c>
      <c r="E34" s="224">
        <v>0</v>
      </c>
      <c r="F34" s="225">
        <v>0</v>
      </c>
      <c r="G34" s="197"/>
      <c r="H34" s="222" t="s">
        <v>57</v>
      </c>
      <c r="I34" s="226">
        <f>SUM('TOTAL MES POR REGIÓN'!$I34,'TOTAL MES POR REGIÓN'!$I86,'TOTAL MES POR REGIÓN'!$I138)</f>
        <v>30</v>
      </c>
      <c r="J34" s="226">
        <f>SUM('TOTAL MES POR REGIÓN'!$J34,'TOTAL MES POR REGIÓN'!$J86,'TOTAL MES POR REGIÓN'!$J138)</f>
        <v>29</v>
      </c>
      <c r="K34" s="220">
        <f t="shared" si="16"/>
        <v>0.96666666666666667</v>
      </c>
      <c r="L34" s="226">
        <f>SUM('TOTAL MES POR REGIÓN'!$L34,'TOTAL MES POR REGIÓN'!$L86,'TOTAL MES POR REGIÓN'!$L138)</f>
        <v>1</v>
      </c>
      <c r="M34" s="218">
        <f t="shared" si="17"/>
        <v>3.3333333333333333E-2</v>
      </c>
      <c r="N34" s="189"/>
      <c r="O34" s="222" t="s">
        <v>57</v>
      </c>
      <c r="P34" s="223">
        <f>SUM('TOTAL MES POR REGIÓN'!P34,'TOTAL MES POR REGIÓN'!P86,'TOTAL MES POR REGIÓN'!P138)</f>
        <v>7</v>
      </c>
      <c r="Q34" s="223">
        <f>SUM('TOTAL MES POR REGIÓN'!Q34,'TOTAL MES POR REGIÓN'!Q86,'TOTAL MES POR REGIÓN'!Q138)</f>
        <v>7</v>
      </c>
      <c r="R34" s="220">
        <f t="shared" si="18"/>
        <v>1</v>
      </c>
      <c r="S34" s="223">
        <f>SUM('TOTAL MES POR REGIÓN'!S34,'TOTAL MES POR REGIÓN'!S86,'TOTAL MES POR REGIÓN'!S138)</f>
        <v>0</v>
      </c>
      <c r="T34" s="225">
        <f t="shared" si="19"/>
        <v>0</v>
      </c>
      <c r="U34" s="189"/>
      <c r="V34" s="222" t="s">
        <v>57</v>
      </c>
      <c r="W34" s="223">
        <f>SUM('TOTAL MES POR REGIÓN'!$W34,'TOTAL MES POR REGIÓN'!$W86,'TOTAL MES POR REGIÓN'!$W138)</f>
        <v>3</v>
      </c>
      <c r="X34" s="215">
        <f>SUM('TOTAL MES POR REGIÓN'!$X34,'TOTAL MES POR REGIÓN'!$X86,'TOTAL MES POR REGIÓN'!$X138)</f>
        <v>3</v>
      </c>
      <c r="Y34" s="220">
        <f t="shared" ref="Y34" si="22">+X34/W34</f>
        <v>1</v>
      </c>
      <c r="Z34" s="215">
        <f>SUM('TOTAL MES POR REGIÓN'!$Z34,'TOTAL MES POR REGIÓN'!$Z86,'TOTAL MES POR REGIÓN'!$Z138)</f>
        <v>0</v>
      </c>
      <c r="AA34" s="218">
        <f t="shared" si="21"/>
        <v>0</v>
      </c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</row>
    <row r="35" spans="1:89" ht="15.75" thickBot="1" x14ac:dyDescent="0.3">
      <c r="A35" s="227" t="s">
        <v>15</v>
      </c>
      <c r="B35" s="228">
        <f>SUM(B25:B34)</f>
        <v>80</v>
      </c>
      <c r="C35" s="228">
        <f>SUM(C25:C34)</f>
        <v>80</v>
      </c>
      <c r="D35" s="229">
        <f t="shared" ref="D35" si="23">+C35/B35</f>
        <v>1</v>
      </c>
      <c r="E35" s="230">
        <v>0</v>
      </c>
      <c r="F35" s="231">
        <v>0</v>
      </c>
      <c r="G35" s="197"/>
      <c r="H35" s="227" t="s">
        <v>15</v>
      </c>
      <c r="I35" s="228">
        <f>SUM(I25:I34)</f>
        <v>4910</v>
      </c>
      <c r="J35" s="232">
        <f>SUM(J25:J34)</f>
        <v>4751</v>
      </c>
      <c r="K35" s="233">
        <f t="shared" ref="K35" si="24">+J35/I35</f>
        <v>0.96761710794297351</v>
      </c>
      <c r="L35" s="232">
        <f>SUM(L25:L34)</f>
        <v>159</v>
      </c>
      <c r="M35" s="233">
        <f t="shared" ref="M35" si="25">+L35/I35</f>
        <v>3.2382892057026477E-2</v>
      </c>
      <c r="N35" s="189"/>
      <c r="O35" s="227" t="s">
        <v>15</v>
      </c>
      <c r="P35" s="228">
        <f>SUM(P25:P34)</f>
        <v>1036</v>
      </c>
      <c r="Q35" s="228">
        <f>SUM(Q25:Q34)</f>
        <v>1030</v>
      </c>
      <c r="R35" s="233">
        <f t="shared" ref="R35" si="26">+Q35/P35</f>
        <v>0.99420849420849422</v>
      </c>
      <c r="S35" s="232">
        <f>SUM('TOTAL MES POR REGIÓN'!S35,'TOTAL MES POR REGIÓN'!S87,'TOTAL MES POR REGIÓN'!S139)</f>
        <v>6</v>
      </c>
      <c r="T35" s="233">
        <f t="shared" si="19"/>
        <v>5.7915057915057912E-3</v>
      </c>
      <c r="U35" s="189"/>
      <c r="V35" s="227" t="s">
        <v>15</v>
      </c>
      <c r="W35" s="228">
        <f>SUM(W25:W34)</f>
        <v>593</v>
      </c>
      <c r="X35" s="228">
        <f>+W35</f>
        <v>593</v>
      </c>
      <c r="Y35" s="233">
        <f t="shared" ref="Y35" si="27">+X35/W35</f>
        <v>1</v>
      </c>
      <c r="Z35" s="233">
        <v>0</v>
      </c>
      <c r="AA35" s="233">
        <f t="shared" ref="AA35" si="28">+Z35/W35</f>
        <v>0</v>
      </c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</row>
    <row r="36" spans="1:89" s="111" customFormat="1" ht="15.75" thickBot="1" x14ac:dyDescent="0.3">
      <c r="A36" s="234"/>
      <c r="B36" s="234"/>
      <c r="C36" s="234"/>
      <c r="D36" s="234"/>
      <c r="E36" s="234"/>
      <c r="F36" s="234"/>
      <c r="G36" s="235"/>
      <c r="H36" s="234"/>
      <c r="I36" s="234"/>
      <c r="J36" s="234"/>
      <c r="K36" s="234"/>
      <c r="L36" s="234"/>
      <c r="M36" s="234"/>
      <c r="N36" s="189"/>
      <c r="O36" s="234"/>
      <c r="P36" s="234"/>
      <c r="Q36" s="234"/>
      <c r="R36" s="234"/>
      <c r="S36" s="234"/>
      <c r="T36" s="234"/>
      <c r="U36" s="189"/>
      <c r="V36" s="234"/>
      <c r="W36" s="234"/>
      <c r="X36" s="234"/>
      <c r="Y36" s="234"/>
      <c r="Z36" s="234"/>
      <c r="AA36" s="234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</row>
    <row r="37" spans="1:89" x14ac:dyDescent="0.25">
      <c r="A37" s="343" t="s">
        <v>58</v>
      </c>
      <c r="B37" s="343" t="s">
        <v>28</v>
      </c>
      <c r="C37" s="343" t="s">
        <v>29</v>
      </c>
      <c r="D37" s="341" t="s">
        <v>30</v>
      </c>
      <c r="E37" s="343" t="s">
        <v>31</v>
      </c>
      <c r="F37" s="341" t="s">
        <v>32</v>
      </c>
      <c r="G37" s="197"/>
      <c r="H37" s="343" t="s">
        <v>58</v>
      </c>
      <c r="I37" s="343" t="s">
        <v>28</v>
      </c>
      <c r="J37" s="343" t="s">
        <v>29</v>
      </c>
      <c r="K37" s="341" t="s">
        <v>30</v>
      </c>
      <c r="L37" s="343" t="s">
        <v>31</v>
      </c>
      <c r="M37" s="341" t="s">
        <v>32</v>
      </c>
      <c r="N37" s="189"/>
      <c r="O37" s="343" t="s">
        <v>58</v>
      </c>
      <c r="P37" s="343" t="s">
        <v>28</v>
      </c>
      <c r="Q37" s="343" t="s">
        <v>29</v>
      </c>
      <c r="R37" s="341" t="s">
        <v>30</v>
      </c>
      <c r="S37" s="343" t="s">
        <v>31</v>
      </c>
      <c r="T37" s="341" t="s">
        <v>32</v>
      </c>
      <c r="U37" s="189"/>
      <c r="V37" s="343" t="s">
        <v>58</v>
      </c>
      <c r="W37" s="343" t="s">
        <v>28</v>
      </c>
      <c r="X37" s="343" t="s">
        <v>29</v>
      </c>
      <c r="Y37" s="341" t="s">
        <v>30</v>
      </c>
      <c r="Z37" s="343" t="s">
        <v>31</v>
      </c>
      <c r="AA37" s="341" t="s">
        <v>32</v>
      </c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</row>
    <row r="38" spans="1:89" ht="15.75" thickBot="1" x14ac:dyDescent="0.3">
      <c r="A38" s="344"/>
      <c r="B38" s="344"/>
      <c r="C38" s="344"/>
      <c r="D38" s="342"/>
      <c r="E38" s="344"/>
      <c r="F38" s="342"/>
      <c r="G38" s="197"/>
      <c r="H38" s="344"/>
      <c r="I38" s="344"/>
      <c r="J38" s="344"/>
      <c r="K38" s="342"/>
      <c r="L38" s="344"/>
      <c r="M38" s="342"/>
      <c r="N38" s="189"/>
      <c r="O38" s="344"/>
      <c r="P38" s="344"/>
      <c r="Q38" s="344"/>
      <c r="R38" s="342"/>
      <c r="S38" s="344"/>
      <c r="T38" s="342"/>
      <c r="U38" s="189"/>
      <c r="V38" s="344"/>
      <c r="W38" s="344"/>
      <c r="X38" s="344"/>
      <c r="Y38" s="342"/>
      <c r="Z38" s="344"/>
      <c r="AA38" s="342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</row>
    <row r="39" spans="1:89" x14ac:dyDescent="0.25">
      <c r="A39" s="237" t="s">
        <v>59</v>
      </c>
      <c r="B39" s="238">
        <f>SUM('TOTAL MES POR REGIÓN'!$B39,'TOTAL MES POR REGIÓN'!$B91,'TOTAL MES POR REGIÓN'!$B143)</f>
        <v>1310</v>
      </c>
      <c r="C39" s="238">
        <f>SUM('TOTAL MES POR REGIÓN'!$C39,'TOTAL MES POR REGIÓN'!$C91,'TOTAL MES POR REGIÓN'!$C143)</f>
        <v>1310</v>
      </c>
      <c r="D39" s="239">
        <f>+C39/B39</f>
        <v>1</v>
      </c>
      <c r="E39" s="240">
        <v>0</v>
      </c>
      <c r="F39" s="241">
        <v>0</v>
      </c>
      <c r="G39" s="197"/>
      <c r="H39" s="237" t="s">
        <v>59</v>
      </c>
      <c r="I39" s="238">
        <f>SUM('TOTAL MES POR REGIÓN'!I39,'TOTAL MES POR REGIÓN'!I91,'TOTAL MES POR REGIÓN'!I143)</f>
        <v>36459</v>
      </c>
      <c r="J39" s="238">
        <f>SUM('TOTAL MES POR REGIÓN'!J39,'TOTAL MES POR REGIÓN'!J91,'TOTAL MES POR REGIÓN'!J143)</f>
        <v>35343</v>
      </c>
      <c r="K39" s="239">
        <f>+J39/I39</f>
        <v>0.9693902740064182</v>
      </c>
      <c r="L39" s="276">
        <f>SUM('TOTAL MES POR REGIÓN'!L39,'TOTAL MES POR REGIÓN'!L91,'TOTAL MES POR REGIÓN'!L143)</f>
        <v>1116</v>
      </c>
      <c r="M39" s="241">
        <f>+L39/I39</f>
        <v>3.0609725993581832E-2</v>
      </c>
      <c r="N39" s="189"/>
      <c r="O39" s="237" t="s">
        <v>59</v>
      </c>
      <c r="P39" s="238">
        <f>SUM('TOTAL MES POR REGIÓN'!P39,'TOTAL MES POR REGIÓN'!P91,'TOTAL MES POR REGIÓN'!P143)</f>
        <v>7092</v>
      </c>
      <c r="Q39" s="238">
        <f>SUM('TOTAL MES POR REGIÓN'!Q39,'TOTAL MES POR REGIÓN'!Q91,'TOTAL MES POR REGIÓN'!Q143)</f>
        <v>7058</v>
      </c>
      <c r="R39" s="239">
        <f>+Q39/P39</f>
        <v>0.99520586576424142</v>
      </c>
      <c r="S39" s="238">
        <f>SUM('TOTAL MES POR REGIÓN'!S39,'TOTAL MES POR REGIÓN'!S91,'TOTAL MES POR REGIÓN'!S143)</f>
        <v>34</v>
      </c>
      <c r="T39" s="271">
        <f>+S39/P39</f>
        <v>4.7941342357586013E-3</v>
      </c>
      <c r="U39" s="189"/>
      <c r="V39" s="237" t="s">
        <v>59</v>
      </c>
      <c r="W39" s="238">
        <f>SUM('TOTAL MES POR REGIÓN'!$W39,'TOTAL MES POR REGIÓN'!$W91,'TOTAL MES POR REGIÓN'!$W143)</f>
        <v>5021</v>
      </c>
      <c r="X39" s="238">
        <f>SUM('TOTAL MES POR REGIÓN'!$X39,'TOTAL MES POR REGIÓN'!$X91,'TOTAL MES POR REGIÓN'!$X143)</f>
        <v>5021</v>
      </c>
      <c r="Y39" s="239">
        <f>+X39/W39</f>
        <v>1</v>
      </c>
      <c r="Z39" s="238">
        <f>SUM('TOTAL MES POR REGIÓN'!$Z39,'TOTAL MES POR REGIÓN'!$Z91,'TOTAL MES POR REGIÓN'!$Z143)</f>
        <v>0</v>
      </c>
      <c r="AA39" s="241">
        <f>+Z39/W39</f>
        <v>0</v>
      </c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</row>
    <row r="40" spans="1:89" x14ac:dyDescent="0.25">
      <c r="A40" s="242" t="s">
        <v>60</v>
      </c>
      <c r="B40" s="238">
        <f>SUM('TOTAL MES POR REGIÓN'!$B40,'TOTAL MES POR REGIÓN'!$B92,'TOTAL MES POR REGIÓN'!$B144)</f>
        <v>0</v>
      </c>
      <c r="C40" s="238">
        <f>SUM('TOTAL MES POR REGIÓN'!$C40,'TOTAL MES POR REGIÓN'!$C92,'TOTAL MES POR REGIÓN'!$C144)</f>
        <v>0</v>
      </c>
      <c r="D40" s="239">
        <v>0</v>
      </c>
      <c r="E40" s="243">
        <v>0</v>
      </c>
      <c r="F40" s="244">
        <v>0</v>
      </c>
      <c r="G40" s="197"/>
      <c r="H40" s="242" t="s">
        <v>60</v>
      </c>
      <c r="I40" s="238">
        <f>SUM('TOTAL MES POR REGIÓN'!I40,'TOTAL MES POR REGIÓN'!I92,'TOTAL MES POR REGIÓN'!I144)</f>
        <v>0</v>
      </c>
      <c r="J40" s="238">
        <f>SUM('TOTAL MES POR REGIÓN'!J40,'TOTAL MES POR REGIÓN'!J92,'TOTAL MES POR REGIÓN'!J144)</f>
        <v>0</v>
      </c>
      <c r="K40" s="239">
        <v>0</v>
      </c>
      <c r="L40" s="276">
        <f>SUM('TOTAL MES POR REGIÓN'!L40,'TOTAL MES POR REGIÓN'!L92,'TOTAL MES POR REGIÓN'!L144)</f>
        <v>0</v>
      </c>
      <c r="M40" s="241">
        <v>0</v>
      </c>
      <c r="N40" s="189"/>
      <c r="O40" s="242" t="s">
        <v>60</v>
      </c>
      <c r="P40" s="238">
        <f>SUM('TOTAL MES POR REGIÓN'!P40,'TOTAL MES POR REGIÓN'!P92,'TOTAL MES POR REGIÓN'!P144)</f>
        <v>0</v>
      </c>
      <c r="Q40" s="238">
        <f>SUM('TOTAL MES POR REGIÓN'!Q40,'TOTAL MES POR REGIÓN'!Q92,'TOTAL MES POR REGIÓN'!Q144)</f>
        <v>0</v>
      </c>
      <c r="R40" s="239">
        <v>0</v>
      </c>
      <c r="S40" s="238">
        <f>SUM('TOTAL MES POR REGIÓN'!S40,'TOTAL MES POR REGIÓN'!S92,'TOTAL MES POR REGIÓN'!S144)</f>
        <v>0</v>
      </c>
      <c r="T40" s="244">
        <v>0</v>
      </c>
      <c r="U40" s="189"/>
      <c r="V40" s="242" t="s">
        <v>60</v>
      </c>
      <c r="W40" s="238">
        <f>SUM('TOTAL MES POR REGIÓN'!$W40,'TOTAL MES POR REGIÓN'!$W92,'TOTAL MES POR REGIÓN'!$W144)</f>
        <v>0</v>
      </c>
      <c r="X40" s="238">
        <f>SUM('TOTAL MES POR REGIÓN'!$X40,'TOTAL MES POR REGIÓN'!$X92,'TOTAL MES POR REGIÓN'!$X144)</f>
        <v>0</v>
      </c>
      <c r="Y40" s="239">
        <v>0</v>
      </c>
      <c r="Z40" s="238">
        <f>SUM('TOTAL MES POR REGIÓN'!$Z40,'TOTAL MES POR REGIÓN'!$Z92,'TOTAL MES POR REGIÓN'!$Z144)</f>
        <v>0</v>
      </c>
      <c r="AA40" s="241">
        <v>0</v>
      </c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</row>
    <row r="41" spans="1:89" x14ac:dyDescent="0.25">
      <c r="A41" s="242" t="s">
        <v>61</v>
      </c>
      <c r="B41" s="238">
        <f>SUM('TOTAL MES POR REGIÓN'!$B41,'TOTAL MES POR REGIÓN'!$B93,'TOTAL MES POR REGIÓN'!$B145)</f>
        <v>0</v>
      </c>
      <c r="C41" s="238">
        <f>SUM('TOTAL MES POR REGIÓN'!$C41,'TOTAL MES POR REGIÓN'!$C93,'TOTAL MES POR REGIÓN'!$C145)</f>
        <v>0</v>
      </c>
      <c r="D41" s="239">
        <v>0</v>
      </c>
      <c r="E41" s="243">
        <v>0</v>
      </c>
      <c r="F41" s="244">
        <v>0</v>
      </c>
      <c r="G41" s="197"/>
      <c r="H41" s="242" t="s">
        <v>61</v>
      </c>
      <c r="I41" s="238">
        <f>SUM('TOTAL MES POR REGIÓN'!I41,'TOTAL MES POR REGIÓN'!I93,'TOTAL MES POR REGIÓN'!I145)</f>
        <v>207</v>
      </c>
      <c r="J41" s="238">
        <f>SUM('TOTAL MES POR REGIÓN'!J41,'TOTAL MES POR REGIÓN'!J93,'TOTAL MES POR REGIÓN'!J145)</f>
        <v>201</v>
      </c>
      <c r="K41" s="239">
        <f t="shared" ref="K41:K46" si="29">+J41/I41</f>
        <v>0.97101449275362317</v>
      </c>
      <c r="L41" s="276">
        <f>SUM('TOTAL MES POR REGIÓN'!L41,'TOTAL MES POR REGIÓN'!L93,'TOTAL MES POR REGIÓN'!L145)</f>
        <v>6</v>
      </c>
      <c r="M41" s="241">
        <f t="shared" ref="M41:M46" si="30">+L41/I41</f>
        <v>2.8985507246376812E-2</v>
      </c>
      <c r="N41" s="189"/>
      <c r="O41" s="242" t="s">
        <v>61</v>
      </c>
      <c r="P41" s="238">
        <f>SUM('TOTAL MES POR REGIÓN'!P41,'TOTAL MES POR REGIÓN'!P93,'TOTAL MES POR REGIÓN'!P145)</f>
        <v>25</v>
      </c>
      <c r="Q41" s="238">
        <f>SUM('TOTAL MES POR REGIÓN'!Q41,'TOTAL MES POR REGIÓN'!Q93,'TOTAL MES POR REGIÓN'!Q145)</f>
        <v>25</v>
      </c>
      <c r="R41" s="239">
        <f t="shared" ref="R41:R46" si="31">+Q41/P41</f>
        <v>1</v>
      </c>
      <c r="S41" s="238">
        <f>SUM('TOTAL MES POR REGIÓN'!S41,'TOTAL MES POR REGIÓN'!S93,'TOTAL MES POR REGIÓN'!S145)</f>
        <v>0</v>
      </c>
      <c r="T41" s="244">
        <f t="shared" ref="T41:T47" si="32">+S41/P41</f>
        <v>0</v>
      </c>
      <c r="U41" s="189"/>
      <c r="V41" s="242" t="s">
        <v>61</v>
      </c>
      <c r="W41" s="238">
        <f>SUM('TOTAL MES POR REGIÓN'!$W41,'TOTAL MES POR REGIÓN'!$W93,'TOTAL MES POR REGIÓN'!$W145)</f>
        <v>16</v>
      </c>
      <c r="X41" s="238">
        <f>SUM('TOTAL MES POR REGIÓN'!$X41,'TOTAL MES POR REGIÓN'!$X93,'TOTAL MES POR REGIÓN'!$X145)</f>
        <v>16</v>
      </c>
      <c r="Y41" s="239">
        <f t="shared" ref="Y41:Y46" si="33">+X41/W41</f>
        <v>1</v>
      </c>
      <c r="Z41" s="238">
        <f>SUM('TOTAL MES POR REGIÓN'!$Z41,'TOTAL MES POR REGIÓN'!$Z93,'TOTAL MES POR REGIÓN'!$Z145)</f>
        <v>0</v>
      </c>
      <c r="AA41" s="241">
        <f t="shared" ref="AA41:AA46" si="34">+Z41/W41</f>
        <v>0</v>
      </c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</row>
    <row r="42" spans="1:89" x14ac:dyDescent="0.25">
      <c r="A42" s="242" t="s">
        <v>62</v>
      </c>
      <c r="B42" s="238">
        <f>SUM('TOTAL MES POR REGIÓN'!$B42,'TOTAL MES POR REGIÓN'!$B94,'TOTAL MES POR REGIÓN'!$B146)</f>
        <v>3</v>
      </c>
      <c r="C42" s="238">
        <f>SUM('TOTAL MES POR REGIÓN'!$C42,'TOTAL MES POR REGIÓN'!$C94,'TOTAL MES POR REGIÓN'!$C146)</f>
        <v>3</v>
      </c>
      <c r="D42" s="239">
        <f t="shared" ref="D42:D46" si="35">+C42/B42</f>
        <v>1</v>
      </c>
      <c r="E42" s="243">
        <v>0</v>
      </c>
      <c r="F42" s="244">
        <v>0</v>
      </c>
      <c r="G42" s="197"/>
      <c r="H42" s="242" t="s">
        <v>62</v>
      </c>
      <c r="I42" s="238">
        <f>SUM('TOTAL MES POR REGIÓN'!I42,'TOTAL MES POR REGIÓN'!I94,'TOTAL MES POR REGIÓN'!I146)</f>
        <v>199</v>
      </c>
      <c r="J42" s="238">
        <f>SUM('TOTAL MES POR REGIÓN'!J42,'TOTAL MES POR REGIÓN'!J94,'TOTAL MES POR REGIÓN'!J146)</f>
        <v>195</v>
      </c>
      <c r="K42" s="239">
        <f t="shared" si="29"/>
        <v>0.97989949748743721</v>
      </c>
      <c r="L42" s="276">
        <f>SUM('TOTAL MES POR REGIÓN'!L42,'TOTAL MES POR REGIÓN'!L94,'TOTAL MES POR REGIÓN'!L146)</f>
        <v>4</v>
      </c>
      <c r="M42" s="241">
        <f t="shared" si="30"/>
        <v>2.0100502512562814E-2</v>
      </c>
      <c r="N42" s="189"/>
      <c r="O42" s="242" t="s">
        <v>62</v>
      </c>
      <c r="P42" s="238">
        <f>SUM('TOTAL MES POR REGIÓN'!P42,'TOTAL MES POR REGIÓN'!P94,'TOTAL MES POR REGIÓN'!P146)</f>
        <v>40</v>
      </c>
      <c r="Q42" s="238">
        <f>SUM('TOTAL MES POR REGIÓN'!Q42,'TOTAL MES POR REGIÓN'!Q94,'TOTAL MES POR REGIÓN'!Q146)</f>
        <v>40</v>
      </c>
      <c r="R42" s="239">
        <f t="shared" si="31"/>
        <v>1</v>
      </c>
      <c r="S42" s="238">
        <f>SUM('TOTAL MES POR REGIÓN'!S42,'TOTAL MES POR REGIÓN'!S94,'TOTAL MES POR REGIÓN'!S146)</f>
        <v>0</v>
      </c>
      <c r="T42" s="244">
        <f t="shared" si="32"/>
        <v>0</v>
      </c>
      <c r="U42" s="189"/>
      <c r="V42" s="242" t="s">
        <v>62</v>
      </c>
      <c r="W42" s="238">
        <f>SUM('TOTAL MES POR REGIÓN'!$W42,'TOTAL MES POR REGIÓN'!$W94,'TOTAL MES POR REGIÓN'!$W146)</f>
        <v>26</v>
      </c>
      <c r="X42" s="238">
        <f>SUM('TOTAL MES POR REGIÓN'!$X42,'TOTAL MES POR REGIÓN'!$X94,'TOTAL MES POR REGIÓN'!$X146)</f>
        <v>26</v>
      </c>
      <c r="Y42" s="239">
        <f t="shared" si="33"/>
        <v>1</v>
      </c>
      <c r="Z42" s="238">
        <f>SUM('TOTAL MES POR REGIÓN'!$Z42,'TOTAL MES POR REGIÓN'!$Z94,'TOTAL MES POR REGIÓN'!$Z146)</f>
        <v>0</v>
      </c>
      <c r="AA42" s="241">
        <f t="shared" si="34"/>
        <v>0</v>
      </c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</row>
    <row r="43" spans="1:89" x14ac:dyDescent="0.25">
      <c r="A43" s="242" t="s">
        <v>63</v>
      </c>
      <c r="B43" s="238">
        <f>SUM('TOTAL MES POR REGIÓN'!$B43,'TOTAL MES POR REGIÓN'!$B95,'TOTAL MES POR REGIÓN'!$B147)</f>
        <v>56</v>
      </c>
      <c r="C43" s="238">
        <f>SUM('TOTAL MES POR REGIÓN'!$C43,'TOTAL MES POR REGIÓN'!$C95,'TOTAL MES POR REGIÓN'!$C147)</f>
        <v>56</v>
      </c>
      <c r="D43" s="239">
        <f t="shared" si="35"/>
        <v>1</v>
      </c>
      <c r="E43" s="243">
        <v>0</v>
      </c>
      <c r="F43" s="244">
        <v>0</v>
      </c>
      <c r="G43" s="197"/>
      <c r="H43" s="242" t="s">
        <v>63</v>
      </c>
      <c r="I43" s="238">
        <f>SUM('TOTAL MES POR REGIÓN'!I43,'TOTAL MES POR REGIÓN'!I95,'TOTAL MES POR REGIÓN'!I147)</f>
        <v>999</v>
      </c>
      <c r="J43" s="238">
        <f>SUM('TOTAL MES POR REGIÓN'!J43,'TOTAL MES POR REGIÓN'!J95,'TOTAL MES POR REGIÓN'!J147)</f>
        <v>978</v>
      </c>
      <c r="K43" s="239">
        <f t="shared" si="29"/>
        <v>0.97897897897897901</v>
      </c>
      <c r="L43" s="276">
        <f>SUM('TOTAL MES POR REGIÓN'!L43,'TOTAL MES POR REGIÓN'!L95,'TOTAL MES POR REGIÓN'!L147)</f>
        <v>21</v>
      </c>
      <c r="M43" s="241">
        <f t="shared" si="30"/>
        <v>2.1021021021021023E-2</v>
      </c>
      <c r="N43" s="189"/>
      <c r="O43" s="242" t="s">
        <v>63</v>
      </c>
      <c r="P43" s="238">
        <f>SUM('TOTAL MES POR REGIÓN'!P43,'TOTAL MES POR REGIÓN'!P95,'TOTAL MES POR REGIÓN'!P147)</f>
        <v>344</v>
      </c>
      <c r="Q43" s="238">
        <f>SUM('TOTAL MES POR REGIÓN'!Q43,'TOTAL MES POR REGIÓN'!Q95,'TOTAL MES POR REGIÓN'!Q147)</f>
        <v>343</v>
      </c>
      <c r="R43" s="239">
        <f t="shared" si="31"/>
        <v>0.99709302325581395</v>
      </c>
      <c r="S43" s="238">
        <f>SUM('TOTAL MES POR REGIÓN'!S43,'TOTAL MES POR REGIÓN'!S95,'TOTAL MES POR REGIÓN'!S147)</f>
        <v>1</v>
      </c>
      <c r="T43" s="273">
        <f t="shared" si="32"/>
        <v>2.9069767441860465E-3</v>
      </c>
      <c r="U43" s="189"/>
      <c r="V43" s="242" t="s">
        <v>63</v>
      </c>
      <c r="W43" s="238">
        <f>SUM('TOTAL MES POR REGIÓN'!$W43,'TOTAL MES POR REGIÓN'!$W95,'TOTAL MES POR REGIÓN'!$W147)</f>
        <v>309</v>
      </c>
      <c r="X43" s="238">
        <f>SUM('TOTAL MES POR REGIÓN'!$X43,'TOTAL MES POR REGIÓN'!$X95,'TOTAL MES POR REGIÓN'!$X147)</f>
        <v>309</v>
      </c>
      <c r="Y43" s="239">
        <f t="shared" si="33"/>
        <v>1</v>
      </c>
      <c r="Z43" s="238">
        <f>SUM('TOTAL MES POR REGIÓN'!$Z43,'TOTAL MES POR REGIÓN'!$Z95,'TOTAL MES POR REGIÓN'!$Z147)</f>
        <v>0</v>
      </c>
      <c r="AA43" s="241">
        <f t="shared" si="34"/>
        <v>0</v>
      </c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</row>
    <row r="44" spans="1:89" x14ac:dyDescent="0.25">
      <c r="A44" s="242" t="s">
        <v>64</v>
      </c>
      <c r="B44" s="238">
        <f>SUM('TOTAL MES POR REGIÓN'!$B44,'TOTAL MES POR REGIÓN'!$B96,'TOTAL MES POR REGIÓN'!$B148)</f>
        <v>0</v>
      </c>
      <c r="C44" s="238">
        <f>SUM('TOTAL MES POR REGIÓN'!$C44,'TOTAL MES POR REGIÓN'!$C96,'TOTAL MES POR REGIÓN'!$C148)</f>
        <v>0</v>
      </c>
      <c r="D44" s="239">
        <v>0</v>
      </c>
      <c r="E44" s="243">
        <v>0</v>
      </c>
      <c r="F44" s="244">
        <v>0</v>
      </c>
      <c r="G44" s="197"/>
      <c r="H44" s="242" t="s">
        <v>64</v>
      </c>
      <c r="I44" s="238">
        <f>SUM('TOTAL MES POR REGIÓN'!I44,'TOTAL MES POR REGIÓN'!I96,'TOTAL MES POR REGIÓN'!I148)</f>
        <v>68</v>
      </c>
      <c r="J44" s="238">
        <f>SUM('TOTAL MES POR REGIÓN'!J44,'TOTAL MES POR REGIÓN'!J96,'TOTAL MES POR REGIÓN'!J148)</f>
        <v>67</v>
      </c>
      <c r="K44" s="239">
        <f t="shared" si="29"/>
        <v>0.98529411764705888</v>
      </c>
      <c r="L44" s="276">
        <f>SUM('TOTAL MES POR REGIÓN'!L44,'TOTAL MES POR REGIÓN'!L96,'TOTAL MES POR REGIÓN'!L148)</f>
        <v>1</v>
      </c>
      <c r="M44" s="241">
        <f t="shared" si="30"/>
        <v>1.4705882352941176E-2</v>
      </c>
      <c r="N44" s="189"/>
      <c r="O44" s="242" t="s">
        <v>64</v>
      </c>
      <c r="P44" s="238">
        <f>SUM('TOTAL MES POR REGIÓN'!P44,'TOTAL MES POR REGIÓN'!P96,'TOTAL MES POR REGIÓN'!P148)</f>
        <v>11</v>
      </c>
      <c r="Q44" s="238">
        <f>SUM('TOTAL MES POR REGIÓN'!Q44,'TOTAL MES POR REGIÓN'!Q96,'TOTAL MES POR REGIÓN'!Q148)</f>
        <v>11</v>
      </c>
      <c r="R44" s="239">
        <f t="shared" si="31"/>
        <v>1</v>
      </c>
      <c r="S44" s="238">
        <f>SUM('TOTAL MES POR REGIÓN'!S44,'TOTAL MES POR REGIÓN'!S96,'TOTAL MES POR REGIÓN'!S148)</f>
        <v>0</v>
      </c>
      <c r="T44" s="244">
        <f t="shared" si="32"/>
        <v>0</v>
      </c>
      <c r="U44" s="189"/>
      <c r="V44" s="242" t="s">
        <v>64</v>
      </c>
      <c r="W44" s="238">
        <f>SUM('TOTAL MES POR REGIÓN'!$W44,'TOTAL MES POR REGIÓN'!$W96,'TOTAL MES POR REGIÓN'!$W148)</f>
        <v>3</v>
      </c>
      <c r="X44" s="238">
        <f>SUM('TOTAL MES POR REGIÓN'!$X44,'TOTAL MES POR REGIÓN'!$X96,'TOTAL MES POR REGIÓN'!$X148)</f>
        <v>3</v>
      </c>
      <c r="Y44" s="239">
        <f t="shared" si="33"/>
        <v>1</v>
      </c>
      <c r="Z44" s="238">
        <f>SUM('TOTAL MES POR REGIÓN'!$Z44,'TOTAL MES POR REGIÓN'!$Z96,'TOTAL MES POR REGIÓN'!$Z148)</f>
        <v>0</v>
      </c>
      <c r="AA44" s="241">
        <f t="shared" si="34"/>
        <v>0</v>
      </c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</row>
    <row r="45" spans="1:89" x14ac:dyDescent="0.25">
      <c r="A45" s="242" t="s">
        <v>65</v>
      </c>
      <c r="B45" s="238">
        <f>SUM('TOTAL MES POR REGIÓN'!$B45,'TOTAL MES POR REGIÓN'!$B97,'TOTAL MES POR REGIÓN'!$B149)</f>
        <v>31</v>
      </c>
      <c r="C45" s="238">
        <f>SUM('TOTAL MES POR REGIÓN'!$C45,'TOTAL MES POR REGIÓN'!$C97,'TOTAL MES POR REGIÓN'!$C149)</f>
        <v>31</v>
      </c>
      <c r="D45" s="239">
        <f t="shared" si="35"/>
        <v>1</v>
      </c>
      <c r="E45" s="243">
        <v>0</v>
      </c>
      <c r="F45" s="244">
        <v>0</v>
      </c>
      <c r="G45" s="197"/>
      <c r="H45" s="242" t="s">
        <v>65</v>
      </c>
      <c r="I45" s="238">
        <f>SUM('TOTAL MES POR REGIÓN'!I45,'TOTAL MES POR REGIÓN'!I97,'TOTAL MES POR REGIÓN'!I149)</f>
        <v>1217</v>
      </c>
      <c r="J45" s="238">
        <f>SUM('TOTAL MES POR REGIÓN'!J45,'TOTAL MES POR REGIÓN'!J97,'TOTAL MES POR REGIÓN'!J149)</f>
        <v>1174</v>
      </c>
      <c r="K45" s="239">
        <f t="shared" si="29"/>
        <v>0.96466721446179127</v>
      </c>
      <c r="L45" s="276">
        <f>SUM('TOTAL MES POR REGIÓN'!L45,'TOTAL MES POR REGIÓN'!L97,'TOTAL MES POR REGIÓN'!L149)</f>
        <v>43</v>
      </c>
      <c r="M45" s="241">
        <f t="shared" si="30"/>
        <v>3.5332785538208712E-2</v>
      </c>
      <c r="N45" s="189"/>
      <c r="O45" s="242" t="s">
        <v>65</v>
      </c>
      <c r="P45" s="238">
        <f>SUM('TOTAL MES POR REGIÓN'!P45,'TOTAL MES POR REGIÓN'!P97,'TOTAL MES POR REGIÓN'!P149)</f>
        <v>486</v>
      </c>
      <c r="Q45" s="238">
        <f>SUM('TOTAL MES POR REGIÓN'!Q45,'TOTAL MES POR REGIÓN'!Q97,'TOTAL MES POR REGIÓN'!Q149)</f>
        <v>482</v>
      </c>
      <c r="R45" s="239">
        <f t="shared" si="31"/>
        <v>0.99176954732510292</v>
      </c>
      <c r="S45" s="238">
        <f>SUM('TOTAL MES POR REGIÓN'!S45,'TOTAL MES POR REGIÓN'!S97,'TOTAL MES POR REGIÓN'!S149)</f>
        <v>4</v>
      </c>
      <c r="T45" s="244">
        <f t="shared" si="32"/>
        <v>8.23045267489712E-3</v>
      </c>
      <c r="U45" s="189"/>
      <c r="V45" s="242" t="s">
        <v>65</v>
      </c>
      <c r="W45" s="238">
        <f>SUM('TOTAL MES POR REGIÓN'!$W45,'TOTAL MES POR REGIÓN'!$W97,'TOTAL MES POR REGIÓN'!$W149)</f>
        <v>386</v>
      </c>
      <c r="X45" s="238">
        <f>SUM('TOTAL MES POR REGIÓN'!$X45,'TOTAL MES POR REGIÓN'!$X97,'TOTAL MES POR REGIÓN'!$X149)</f>
        <v>386</v>
      </c>
      <c r="Y45" s="239">
        <f t="shared" si="33"/>
        <v>1</v>
      </c>
      <c r="Z45" s="238">
        <f>SUM('TOTAL MES POR REGIÓN'!$Z45,'TOTAL MES POR REGIÓN'!$Z97,'TOTAL MES POR REGIÓN'!$Z149)</f>
        <v>0</v>
      </c>
      <c r="AA45" s="241">
        <f t="shared" si="34"/>
        <v>0</v>
      </c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</row>
    <row r="46" spans="1:89" ht="15.75" thickBot="1" x14ac:dyDescent="0.3">
      <c r="A46" s="245" t="s">
        <v>66</v>
      </c>
      <c r="B46" s="246">
        <f>SUM('TOTAL MES POR REGIÓN'!$B46,'TOTAL MES POR REGIÓN'!$B98,'TOTAL MES POR REGIÓN'!$B150)</f>
        <v>12</v>
      </c>
      <c r="C46" s="238">
        <f>SUM('TOTAL MES POR REGIÓN'!$C46,'TOTAL MES POR REGIÓN'!$C98,'TOTAL MES POR REGIÓN'!$C150)</f>
        <v>12</v>
      </c>
      <c r="D46" s="239">
        <f t="shared" si="35"/>
        <v>1</v>
      </c>
      <c r="E46" s="247">
        <v>0</v>
      </c>
      <c r="F46" s="248">
        <v>0</v>
      </c>
      <c r="G46" s="197"/>
      <c r="H46" s="245" t="s">
        <v>66</v>
      </c>
      <c r="I46" s="246">
        <f>SUM('TOTAL MES POR REGIÓN'!I46,'TOTAL MES POR REGIÓN'!I98,'TOTAL MES POR REGIÓN'!I150)</f>
        <v>1608</v>
      </c>
      <c r="J46" s="246">
        <f>SUM('TOTAL MES POR REGIÓN'!J46,'TOTAL MES POR REGIÓN'!J98,'TOTAL MES POR REGIÓN'!J150)</f>
        <v>1554</v>
      </c>
      <c r="K46" s="239">
        <f t="shared" si="29"/>
        <v>0.96641791044776115</v>
      </c>
      <c r="L46" s="276">
        <f>SUM('TOTAL MES POR REGIÓN'!L46,'TOTAL MES POR REGIÓN'!L98,'TOTAL MES POR REGIÓN'!L150)</f>
        <v>54</v>
      </c>
      <c r="M46" s="241">
        <f t="shared" si="30"/>
        <v>3.3582089552238806E-2</v>
      </c>
      <c r="N46" s="189"/>
      <c r="O46" s="245" t="s">
        <v>66</v>
      </c>
      <c r="P46" s="246">
        <f>SUM('TOTAL MES POR REGIÓN'!P46,'TOTAL MES POR REGIÓN'!P98,'TOTAL MES POR REGIÓN'!P150)</f>
        <v>254</v>
      </c>
      <c r="Q46" s="246">
        <f>SUM('TOTAL MES POR REGIÓN'!Q46,'TOTAL MES POR REGIÓN'!Q98,'TOTAL MES POR REGIÓN'!Q150)</f>
        <v>253</v>
      </c>
      <c r="R46" s="239">
        <f t="shared" si="31"/>
        <v>0.99606299212598426</v>
      </c>
      <c r="S46" s="246">
        <f>SUM('TOTAL MES POR REGIÓN'!S46,'TOTAL MES POR REGIÓN'!S98,'TOTAL MES POR REGIÓN'!S150)</f>
        <v>1</v>
      </c>
      <c r="T46" s="248">
        <f t="shared" si="32"/>
        <v>3.937007874015748E-3</v>
      </c>
      <c r="U46" s="189"/>
      <c r="V46" s="245" t="s">
        <v>66</v>
      </c>
      <c r="W46" s="246">
        <f>SUM('TOTAL MES POR REGIÓN'!$W46,'TOTAL MES POR REGIÓN'!$W98,'TOTAL MES POR REGIÓN'!$W150)</f>
        <v>117</v>
      </c>
      <c r="X46" s="238">
        <f>SUM('TOTAL MES POR REGIÓN'!$X46,'TOTAL MES POR REGIÓN'!$X98,'TOTAL MES POR REGIÓN'!$X150)</f>
        <v>117</v>
      </c>
      <c r="Y46" s="239">
        <f t="shared" si="33"/>
        <v>1</v>
      </c>
      <c r="Z46" s="238">
        <f>SUM('TOTAL MES POR REGIÓN'!$Z46,'TOTAL MES POR REGIÓN'!$Z98,'TOTAL MES POR REGIÓN'!$Z150)</f>
        <v>0</v>
      </c>
      <c r="AA46" s="241">
        <f t="shared" si="34"/>
        <v>0</v>
      </c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</row>
    <row r="47" spans="1:89" ht="15.75" thickBot="1" x14ac:dyDescent="0.3">
      <c r="A47" s="249" t="s">
        <v>15</v>
      </c>
      <c r="B47" s="250">
        <f>SUM(B39:B46)</f>
        <v>1412</v>
      </c>
      <c r="C47" s="250">
        <f>SUM(C39:C46)</f>
        <v>1412</v>
      </c>
      <c r="D47" s="251">
        <v>1</v>
      </c>
      <c r="E47" s="252">
        <f>SUM(G52)</f>
        <v>0</v>
      </c>
      <c r="F47" s="251">
        <v>0</v>
      </c>
      <c r="G47" s="197"/>
      <c r="H47" s="249" t="s">
        <v>15</v>
      </c>
      <c r="I47" s="250">
        <f>SUM(I39:I46)</f>
        <v>40757</v>
      </c>
      <c r="J47" s="250">
        <f>SUM(J39:J46)</f>
        <v>39512</v>
      </c>
      <c r="K47" s="253">
        <f t="shared" ref="K47:K49" si="36">+J47/I47</f>
        <v>0.96945310008096763</v>
      </c>
      <c r="L47" s="250">
        <f>SUM(L39:L46)</f>
        <v>1245</v>
      </c>
      <c r="M47" s="253">
        <f t="shared" ref="M47:M49" si="37">+L47/I47</f>
        <v>3.0546899919032314E-2</v>
      </c>
      <c r="N47" s="189"/>
      <c r="O47" s="249" t="s">
        <v>15</v>
      </c>
      <c r="P47" s="250">
        <f>SUM(P39:P46)</f>
        <v>8252</v>
      </c>
      <c r="Q47" s="250">
        <f>SUM(Q39:Q46)</f>
        <v>8212</v>
      </c>
      <c r="R47" s="251">
        <f t="shared" ref="R47" si="38">+Q47/P47</f>
        <v>0.99515269025690745</v>
      </c>
      <c r="S47" s="250">
        <f>SUM(S39:S46)</f>
        <v>40</v>
      </c>
      <c r="T47" s="253">
        <f t="shared" si="32"/>
        <v>4.8473097430925833E-3</v>
      </c>
      <c r="U47" s="189"/>
      <c r="V47" s="249" t="s">
        <v>15</v>
      </c>
      <c r="W47" s="250">
        <f>SUM(W39:W46)</f>
        <v>5878</v>
      </c>
      <c r="X47" s="250">
        <f>+W47</f>
        <v>5878</v>
      </c>
      <c r="Y47" s="251">
        <f>+X47/W47</f>
        <v>1</v>
      </c>
      <c r="Z47" s="251">
        <v>0</v>
      </c>
      <c r="AA47" s="251">
        <f t="shared" ref="AA47" si="39">+Z47/W47</f>
        <v>0</v>
      </c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</row>
    <row r="48" spans="1:89" ht="15.75" thickBot="1" x14ac:dyDescent="0.3">
      <c r="A48" s="211"/>
      <c r="B48" s="212"/>
      <c r="C48" s="212"/>
      <c r="D48" s="212"/>
      <c r="E48" s="212"/>
      <c r="F48" s="212"/>
      <c r="G48" s="197"/>
      <c r="H48" s="211"/>
      <c r="I48" s="212"/>
      <c r="J48" s="212"/>
      <c r="K48" s="212"/>
      <c r="L48" s="212"/>
      <c r="M48" s="212"/>
      <c r="N48" s="189"/>
      <c r="O48" s="211"/>
      <c r="P48" s="212"/>
      <c r="Q48" s="212"/>
      <c r="R48" s="212"/>
      <c r="S48" s="212"/>
      <c r="T48" s="212"/>
      <c r="U48" s="189"/>
      <c r="V48" s="211"/>
      <c r="W48" s="212"/>
      <c r="X48" s="212"/>
      <c r="Y48" s="212"/>
      <c r="Z48" s="212"/>
      <c r="AA48" s="212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</row>
    <row r="49" spans="1:89" ht="15.75" thickBot="1" x14ac:dyDescent="0.3">
      <c r="A49" s="254" t="s">
        <v>15</v>
      </c>
      <c r="B49" s="255">
        <f>SUM(B47,B35,B21)</f>
        <v>1779</v>
      </c>
      <c r="C49" s="255">
        <f>+B49</f>
        <v>1779</v>
      </c>
      <c r="D49" s="256">
        <f>C49/B49</f>
        <v>1</v>
      </c>
      <c r="E49" s="256">
        <v>0</v>
      </c>
      <c r="F49" s="256">
        <v>0</v>
      </c>
      <c r="G49" s="197"/>
      <c r="H49" s="254" t="s">
        <v>15</v>
      </c>
      <c r="I49" s="255">
        <f>SUM(I47,I35,I21)</f>
        <v>53754</v>
      </c>
      <c r="J49" s="255">
        <f>SUM(J47,J35,J21)</f>
        <v>52123</v>
      </c>
      <c r="K49" s="256">
        <f t="shared" si="36"/>
        <v>0.9696580719574357</v>
      </c>
      <c r="L49" s="255">
        <f>SUM(L47,L35,L21)</f>
        <v>1631</v>
      </c>
      <c r="M49" s="256">
        <f t="shared" si="37"/>
        <v>3.0341928042564276E-2</v>
      </c>
      <c r="N49" s="189"/>
      <c r="O49" s="257" t="s">
        <v>15</v>
      </c>
      <c r="P49" s="258">
        <f>SUM(P47,P35,P21)</f>
        <v>10681</v>
      </c>
      <c r="Q49" s="258">
        <f>SUM(Q47,Q35,Q21)</f>
        <v>10617</v>
      </c>
      <c r="R49" s="288">
        <f>+Q49/P49</f>
        <v>0.99400805168055428</v>
      </c>
      <c r="S49" s="258">
        <f>SUM(S47,S35,S21)</f>
        <v>64</v>
      </c>
      <c r="T49" s="256">
        <f t="shared" ref="T49" si="40">+S49/P49</f>
        <v>5.9919483194457446E-3</v>
      </c>
      <c r="U49" s="189"/>
      <c r="V49" s="254" t="s">
        <v>15</v>
      </c>
      <c r="W49" s="255">
        <f>SUM(W47,W35,W21)</f>
        <v>7089</v>
      </c>
      <c r="X49" s="259">
        <f>+W49</f>
        <v>7089</v>
      </c>
      <c r="Y49" s="256">
        <v>1</v>
      </c>
      <c r="Z49" s="256">
        <v>0</v>
      </c>
      <c r="AA49" s="256">
        <v>0</v>
      </c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</row>
    <row r="50" spans="1:89" x14ac:dyDescent="0.25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</row>
    <row r="51" spans="1:89" x14ac:dyDescent="0.2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</row>
    <row r="52" spans="1:89" x14ac:dyDescent="0.2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</row>
    <row r="53" spans="1:89" x14ac:dyDescent="0.2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</row>
    <row r="54" spans="1:89" x14ac:dyDescent="0.25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</row>
    <row r="55" spans="1:89" x14ac:dyDescent="0.2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</row>
    <row r="56" spans="1:89" x14ac:dyDescent="0.2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</row>
    <row r="57" spans="1:89" x14ac:dyDescent="0.2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</row>
    <row r="58" spans="1:89" x14ac:dyDescent="0.2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</row>
    <row r="59" spans="1:89" x14ac:dyDescent="0.2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</row>
    <row r="60" spans="1:89" x14ac:dyDescent="0.2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</row>
    <row r="61" spans="1:89" x14ac:dyDescent="0.2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</row>
    <row r="62" spans="1:89" x14ac:dyDescent="0.2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</row>
    <row r="63" spans="1:89" x14ac:dyDescent="0.2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26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</row>
    <row r="64" spans="1:89" x14ac:dyDescent="0.2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26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</row>
    <row r="65" spans="1:89" x14ac:dyDescent="0.2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261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</row>
    <row r="66" spans="1:89" x14ac:dyDescent="0.2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</row>
    <row r="67" spans="1:89" x14ac:dyDescent="0.2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</row>
    <row r="68" spans="1:89" x14ac:dyDescent="0.2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</row>
    <row r="69" spans="1:89" x14ac:dyDescent="0.2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</row>
    <row r="70" spans="1:89" x14ac:dyDescent="0.2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</row>
    <row r="71" spans="1:89" x14ac:dyDescent="0.25">
      <c r="X71" s="118"/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workbookViewId="0">
      <selection activeCell="F88" sqref="F88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5703125" bestFit="1" customWidth="1"/>
    <col min="7" max="7" width="26.7109375" bestFit="1" customWidth="1"/>
    <col min="8" max="8" width="16.140625" customWidth="1"/>
    <col min="11" max="11" width="24.5703125" bestFit="1" customWidth="1"/>
    <col min="12" max="12" width="26.7109375" bestFit="1" customWidth="1"/>
    <col min="13" max="13" width="15.7109375" customWidth="1"/>
  </cols>
  <sheetData>
    <row r="1" spans="1:14" ht="15.75" thickBot="1" x14ac:dyDescent="0.3">
      <c r="A1" s="17"/>
      <c r="B1" s="17"/>
      <c r="C1" s="17"/>
      <c r="D1" s="17"/>
      <c r="F1" s="17"/>
      <c r="G1" s="17"/>
      <c r="H1" s="17"/>
      <c r="I1" s="17"/>
      <c r="K1" s="17"/>
      <c r="L1" s="17"/>
      <c r="M1" s="17"/>
      <c r="N1" s="17"/>
    </row>
    <row r="2" spans="1:14" x14ac:dyDescent="0.25">
      <c r="A2" s="17"/>
      <c r="B2" s="307" t="s">
        <v>74</v>
      </c>
      <c r="C2" s="308"/>
      <c r="D2" s="17"/>
      <c r="F2" s="17"/>
      <c r="G2" s="307" t="s">
        <v>74</v>
      </c>
      <c r="H2" s="308"/>
      <c r="I2" s="17"/>
      <c r="K2" s="17"/>
      <c r="L2" s="307" t="s">
        <v>74</v>
      </c>
      <c r="M2" s="308"/>
      <c r="N2" s="17"/>
    </row>
    <row r="3" spans="1:14" ht="16.5" thickBot="1" x14ac:dyDescent="0.3">
      <c r="A3" s="17"/>
      <c r="B3" s="345" t="s">
        <v>83</v>
      </c>
      <c r="C3" s="346"/>
      <c r="D3" s="17"/>
      <c r="F3" s="17"/>
      <c r="G3" s="345" t="s">
        <v>84</v>
      </c>
      <c r="H3" s="346"/>
      <c r="I3" s="17"/>
      <c r="K3" s="17"/>
      <c r="L3" s="345" t="s">
        <v>85</v>
      </c>
      <c r="M3" s="346"/>
      <c r="N3" s="17"/>
    </row>
    <row r="4" spans="1:14" x14ac:dyDescent="0.25">
      <c r="A4" s="17"/>
      <c r="B4" s="17"/>
      <c r="C4" s="17"/>
      <c r="D4" s="17"/>
      <c r="F4" s="17"/>
      <c r="G4" s="17"/>
      <c r="H4" s="17"/>
      <c r="I4" s="17"/>
      <c r="K4" s="17"/>
      <c r="L4" s="17"/>
      <c r="M4" s="17"/>
      <c r="N4" s="17"/>
    </row>
    <row r="5" spans="1:14" ht="15.75" thickBot="1" x14ac:dyDescent="0.3">
      <c r="A5" s="17"/>
      <c r="B5" s="17"/>
      <c r="C5" s="17"/>
      <c r="D5" s="17"/>
      <c r="F5" s="17"/>
      <c r="G5" s="17"/>
      <c r="H5" s="17"/>
      <c r="I5" s="17"/>
      <c r="K5" s="17"/>
      <c r="L5" s="17"/>
      <c r="M5" s="17"/>
      <c r="N5" s="17"/>
    </row>
    <row r="6" spans="1:14" x14ac:dyDescent="0.25">
      <c r="A6" s="311" t="s">
        <v>19</v>
      </c>
      <c r="B6" s="312"/>
      <c r="C6" s="14"/>
      <c r="D6" s="17"/>
      <c r="F6" s="311" t="s">
        <v>19</v>
      </c>
      <c r="G6" s="312"/>
      <c r="H6" s="14"/>
      <c r="I6" s="17"/>
      <c r="K6" s="311" t="s">
        <v>19</v>
      </c>
      <c r="L6" s="312"/>
      <c r="M6" s="14"/>
      <c r="N6" s="17"/>
    </row>
    <row r="7" spans="1:14" x14ac:dyDescent="0.25">
      <c r="A7" s="313"/>
      <c r="B7" s="314"/>
      <c r="C7" s="15"/>
      <c r="D7" s="17"/>
      <c r="F7" s="313"/>
      <c r="G7" s="314"/>
      <c r="H7" s="15"/>
      <c r="I7" s="17"/>
      <c r="K7" s="313"/>
      <c r="L7" s="314"/>
      <c r="M7" s="15"/>
      <c r="N7" s="17"/>
    </row>
    <row r="8" spans="1:14" ht="15.75" thickBot="1" x14ac:dyDescent="0.3">
      <c r="A8" s="315"/>
      <c r="B8" s="316"/>
      <c r="C8" s="16"/>
      <c r="D8" s="17"/>
      <c r="F8" s="315"/>
      <c r="G8" s="316"/>
      <c r="H8" s="16"/>
      <c r="I8" s="17"/>
      <c r="K8" s="315"/>
      <c r="L8" s="316"/>
      <c r="M8" s="16"/>
      <c r="N8" s="17"/>
    </row>
    <row r="9" spans="1:14" x14ac:dyDescent="0.25">
      <c r="A9" s="317" t="s">
        <v>20</v>
      </c>
      <c r="B9" s="320" t="s">
        <v>67</v>
      </c>
      <c r="C9" s="323" t="s">
        <v>22</v>
      </c>
      <c r="D9" s="17"/>
      <c r="F9" s="317" t="s">
        <v>20</v>
      </c>
      <c r="G9" s="320" t="s">
        <v>67</v>
      </c>
      <c r="H9" s="323" t="s">
        <v>22</v>
      </c>
      <c r="I9" s="17"/>
      <c r="K9" s="317" t="s">
        <v>20</v>
      </c>
      <c r="L9" s="320" t="s">
        <v>67</v>
      </c>
      <c r="M9" s="323" t="s">
        <v>22</v>
      </c>
      <c r="N9" s="17"/>
    </row>
    <row r="10" spans="1:14" x14ac:dyDescent="0.25">
      <c r="A10" s="318"/>
      <c r="B10" s="321"/>
      <c r="C10" s="324"/>
      <c r="D10" s="17"/>
      <c r="F10" s="318"/>
      <c r="G10" s="321"/>
      <c r="H10" s="324"/>
      <c r="I10" s="17"/>
      <c r="K10" s="318"/>
      <c r="L10" s="321"/>
      <c r="M10" s="324"/>
      <c r="N10" s="17"/>
    </row>
    <row r="11" spans="1:14" ht="15.75" thickBot="1" x14ac:dyDescent="0.3">
      <c r="A11" s="319"/>
      <c r="B11" s="322"/>
      <c r="C11" s="325"/>
      <c r="D11" s="17"/>
      <c r="F11" s="319"/>
      <c r="G11" s="322"/>
      <c r="H11" s="325"/>
      <c r="I11" s="17"/>
      <c r="K11" s="319"/>
      <c r="L11" s="322"/>
      <c r="M11" s="325"/>
      <c r="N11" s="17"/>
    </row>
    <row r="12" spans="1:14" x14ac:dyDescent="0.25">
      <c r="A12" s="18" t="s">
        <v>23</v>
      </c>
      <c r="B12" s="19">
        <f>+B34</f>
        <v>364</v>
      </c>
      <c r="C12" s="20">
        <f>+B12/B16</f>
        <v>1.7810833292557615E-2</v>
      </c>
      <c r="D12" s="17"/>
      <c r="F12" s="18" t="s">
        <v>23</v>
      </c>
      <c r="G12" s="19">
        <f>+G34</f>
        <v>667</v>
      </c>
      <c r="H12" s="20">
        <f>+G12/G16</f>
        <v>2.9631274988893824E-2</v>
      </c>
      <c r="I12" s="17"/>
      <c r="K12" s="18" t="s">
        <v>23</v>
      </c>
      <c r="L12" s="19">
        <f>+L34</f>
        <v>922</v>
      </c>
      <c r="M12" s="20">
        <f>+L12/L16</f>
        <v>2.7309617606113563E-2</v>
      </c>
      <c r="N12" s="17"/>
    </row>
    <row r="13" spans="1:14" x14ac:dyDescent="0.25">
      <c r="A13" s="18" t="s">
        <v>24</v>
      </c>
      <c r="B13" s="19">
        <f>+B51</f>
        <v>14307</v>
      </c>
      <c r="C13" s="21">
        <f>+B13/B16</f>
        <v>0.70005382394676319</v>
      </c>
      <c r="D13" s="17"/>
      <c r="F13" s="18" t="s">
        <v>24</v>
      </c>
      <c r="G13" s="19">
        <f>+G51</f>
        <v>15707</v>
      </c>
      <c r="H13" s="21">
        <f>+G13/G16</f>
        <v>0.69777876499333624</v>
      </c>
      <c r="I13" s="17"/>
      <c r="K13" s="18" t="s">
        <v>24</v>
      </c>
      <c r="L13" s="19">
        <f>+L51</f>
        <v>25079</v>
      </c>
      <c r="M13" s="21">
        <f>+L13/L16</f>
        <v>0.74283937087171592</v>
      </c>
      <c r="N13" s="17"/>
    </row>
    <row r="14" spans="1:14" x14ac:dyDescent="0.25">
      <c r="A14" s="18" t="s">
        <v>25</v>
      </c>
      <c r="B14" s="19">
        <f>+B68</f>
        <v>3646</v>
      </c>
      <c r="C14" s="21">
        <f>+B14/B16</f>
        <v>0.17840191808973921</v>
      </c>
      <c r="D14" s="17"/>
      <c r="F14" s="18" t="s">
        <v>25</v>
      </c>
      <c r="G14" s="19">
        <f>+G68</f>
        <v>3752</v>
      </c>
      <c r="H14" s="21">
        <f>+G14/G16</f>
        <v>0.16668147490004442</v>
      </c>
      <c r="I14" s="17"/>
      <c r="K14" s="18" t="s">
        <v>25</v>
      </c>
      <c r="L14" s="19">
        <f>+L68</f>
        <v>4557</v>
      </c>
      <c r="M14" s="21">
        <f>+L14/L16</f>
        <v>0.13497822931785197</v>
      </c>
      <c r="N14" s="17"/>
    </row>
    <row r="15" spans="1:14" x14ac:dyDescent="0.25">
      <c r="A15" s="22" t="s">
        <v>18</v>
      </c>
      <c r="B15" s="23">
        <f>+B85</f>
        <v>2120</v>
      </c>
      <c r="C15" s="21">
        <f>+B15/B16</f>
        <v>0.10373342467093996</v>
      </c>
      <c r="D15" s="17"/>
      <c r="F15" s="72" t="s">
        <v>18</v>
      </c>
      <c r="G15" s="23">
        <f>+G85</f>
        <v>2384</v>
      </c>
      <c r="H15" s="21">
        <f>+G15/G16</f>
        <v>0.10590848511772545</v>
      </c>
      <c r="I15" s="17"/>
      <c r="K15" s="72" t="s">
        <v>18</v>
      </c>
      <c r="L15" s="23">
        <f>+L85</f>
        <v>3203</v>
      </c>
      <c r="M15" s="21">
        <f>+L15/L16</f>
        <v>9.4872782204318593E-2</v>
      </c>
      <c r="N15" s="17"/>
    </row>
    <row r="16" spans="1:14" x14ac:dyDescent="0.25">
      <c r="A16" s="326" t="s">
        <v>26</v>
      </c>
      <c r="B16" s="328">
        <f>SUM(B12:B15)</f>
        <v>20437</v>
      </c>
      <c r="C16" s="347">
        <f>SUM(C12:C15)</f>
        <v>0.99999999999999989</v>
      </c>
      <c r="D16" s="17"/>
      <c r="F16" s="326" t="s">
        <v>26</v>
      </c>
      <c r="G16" s="328">
        <f>SUM(G12:G15)</f>
        <v>22510</v>
      </c>
      <c r="H16" s="347">
        <f>SUM(H12:H15)</f>
        <v>1</v>
      </c>
      <c r="I16" s="17"/>
      <c r="K16" s="326" t="s">
        <v>26</v>
      </c>
      <c r="L16" s="328">
        <f>SUM(L12:L15)</f>
        <v>33761</v>
      </c>
      <c r="M16" s="347">
        <f>SUM(M12:M15)</f>
        <v>1</v>
      </c>
      <c r="N16" s="17"/>
    </row>
    <row r="17" spans="1:14" ht="15.75" thickBot="1" x14ac:dyDescent="0.3">
      <c r="A17" s="327"/>
      <c r="B17" s="329"/>
      <c r="C17" s="348"/>
      <c r="D17" s="17"/>
      <c r="F17" s="327"/>
      <c r="G17" s="329"/>
      <c r="H17" s="348"/>
      <c r="I17" s="17"/>
      <c r="K17" s="327"/>
      <c r="L17" s="329"/>
      <c r="M17" s="348"/>
      <c r="N17" s="17"/>
    </row>
    <row r="18" spans="1:14" x14ac:dyDescent="0.25">
      <c r="A18" s="301" t="s">
        <v>0</v>
      </c>
      <c r="B18" s="302"/>
      <c r="C18" s="302"/>
      <c r="D18" s="303"/>
      <c r="F18" s="301" t="s">
        <v>0</v>
      </c>
      <c r="G18" s="302"/>
      <c r="H18" s="302"/>
      <c r="I18" s="303"/>
      <c r="K18" s="301" t="s">
        <v>0</v>
      </c>
      <c r="L18" s="302"/>
      <c r="M18" s="302"/>
      <c r="N18" s="303"/>
    </row>
    <row r="19" spans="1:14" ht="15.75" thickBot="1" x14ac:dyDescent="0.3">
      <c r="A19" s="304"/>
      <c r="B19" s="305"/>
      <c r="C19" s="305"/>
      <c r="D19" s="306"/>
      <c r="F19" s="304"/>
      <c r="G19" s="305"/>
      <c r="H19" s="305"/>
      <c r="I19" s="306"/>
      <c r="K19" s="304"/>
      <c r="L19" s="305"/>
      <c r="M19" s="305"/>
      <c r="N19" s="306"/>
    </row>
    <row r="20" spans="1:14" ht="15.75" thickBot="1" x14ac:dyDescent="0.3">
      <c r="A20" s="284" t="s">
        <v>1</v>
      </c>
      <c r="B20" s="284" t="s">
        <v>2</v>
      </c>
      <c r="C20" s="284" t="s">
        <v>3</v>
      </c>
      <c r="D20" s="284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180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286" t="s">
        <v>5</v>
      </c>
      <c r="B21" s="287"/>
      <c r="C21" s="283"/>
      <c r="D21" s="285"/>
      <c r="F21" s="117" t="s">
        <v>5</v>
      </c>
      <c r="G21" s="1"/>
      <c r="H21" s="2"/>
      <c r="I21" s="3"/>
      <c r="K21" s="116" t="s">
        <v>5</v>
      </c>
      <c r="L21" s="1"/>
      <c r="M21" s="2"/>
      <c r="N21" s="3"/>
    </row>
    <row r="22" spans="1:14" x14ac:dyDescent="0.25">
      <c r="A22" s="117" t="s">
        <v>6</v>
      </c>
      <c r="B22" s="114"/>
      <c r="C22" s="115"/>
      <c r="D22" s="3"/>
      <c r="F22" s="117" t="s">
        <v>6</v>
      </c>
      <c r="G22" s="114"/>
      <c r="H22" s="115"/>
      <c r="I22" s="3"/>
      <c r="K22" s="116" t="s">
        <v>6</v>
      </c>
      <c r="L22" s="114"/>
      <c r="M22" s="115"/>
      <c r="N22" s="3"/>
    </row>
    <row r="23" spans="1:14" x14ac:dyDescent="0.25">
      <c r="A23" s="117" t="s">
        <v>7</v>
      </c>
      <c r="B23" s="114">
        <f>SUM(C23,D23)</f>
        <v>39</v>
      </c>
      <c r="C23" s="115">
        <v>39</v>
      </c>
      <c r="D23" s="3">
        <v>0</v>
      </c>
      <c r="F23" s="117" t="s">
        <v>7</v>
      </c>
      <c r="G23" s="114">
        <f>SUM(H23,I23)</f>
        <v>59</v>
      </c>
      <c r="H23" s="115">
        <v>59</v>
      </c>
      <c r="I23" s="3">
        <v>0</v>
      </c>
      <c r="K23" s="116" t="s">
        <v>7</v>
      </c>
      <c r="L23" s="114">
        <f>SUM(M23,N23)</f>
        <v>76</v>
      </c>
      <c r="M23" s="115">
        <v>76</v>
      </c>
      <c r="N23" s="3">
        <v>0</v>
      </c>
    </row>
    <row r="24" spans="1:14" x14ac:dyDescent="0.25">
      <c r="A24" s="117" t="s">
        <v>8</v>
      </c>
      <c r="B24" s="114"/>
      <c r="C24" s="115"/>
      <c r="D24" s="3"/>
      <c r="F24" s="117" t="s">
        <v>8</v>
      </c>
      <c r="G24" s="114"/>
      <c r="H24" s="115"/>
      <c r="I24" s="3"/>
      <c r="K24" s="116" t="s">
        <v>8</v>
      </c>
      <c r="L24" s="114"/>
      <c r="M24" s="115"/>
      <c r="N24" s="3"/>
    </row>
    <row r="25" spans="1:14" x14ac:dyDescent="0.25">
      <c r="A25" s="117" t="s">
        <v>9</v>
      </c>
      <c r="B25" s="114"/>
      <c r="C25" s="115"/>
      <c r="D25" s="3"/>
      <c r="F25" s="117" t="s">
        <v>9</v>
      </c>
      <c r="G25" s="114"/>
      <c r="H25" s="115"/>
      <c r="I25" s="3"/>
      <c r="K25" s="116" t="s">
        <v>9</v>
      </c>
      <c r="L25" s="114"/>
      <c r="M25" s="115"/>
      <c r="N25" s="3"/>
    </row>
    <row r="26" spans="1:14" x14ac:dyDescent="0.25">
      <c r="A26" s="117" t="s">
        <v>10</v>
      </c>
      <c r="B26" s="114">
        <f>SUM(C26,D26)</f>
        <v>64</v>
      </c>
      <c r="C26" s="115">
        <v>64</v>
      </c>
      <c r="D26" s="3">
        <v>0</v>
      </c>
      <c r="F26" s="117" t="s">
        <v>10</v>
      </c>
      <c r="G26" s="114">
        <f>SUM(H26,I26)</f>
        <v>117</v>
      </c>
      <c r="H26" s="115">
        <v>117</v>
      </c>
      <c r="I26" s="3">
        <v>0</v>
      </c>
      <c r="K26" s="116" t="s">
        <v>10</v>
      </c>
      <c r="L26" s="114">
        <f>SUM(M26,N26)</f>
        <v>166</v>
      </c>
      <c r="M26" s="115">
        <v>166</v>
      </c>
      <c r="N26" s="3">
        <v>0</v>
      </c>
    </row>
    <row r="27" spans="1:14" x14ac:dyDescent="0.25">
      <c r="A27" s="117" t="s">
        <v>11</v>
      </c>
      <c r="B27" s="114">
        <f t="shared" ref="B27:B30" si="0">SUM(C27,D27)</f>
        <v>22</v>
      </c>
      <c r="C27" s="115">
        <v>22</v>
      </c>
      <c r="D27" s="3">
        <v>0</v>
      </c>
      <c r="F27" s="117" t="s">
        <v>11</v>
      </c>
      <c r="G27" s="114">
        <f t="shared" ref="G27:G30" si="1">SUM(H27,I27)</f>
        <v>33</v>
      </c>
      <c r="H27" s="115">
        <v>33</v>
      </c>
      <c r="I27" s="3">
        <v>0</v>
      </c>
      <c r="K27" s="116" t="s">
        <v>11</v>
      </c>
      <c r="L27" s="114">
        <f>SUM(M27,N27)</f>
        <v>19</v>
      </c>
      <c r="M27" s="115">
        <v>19</v>
      </c>
      <c r="N27" s="3">
        <v>0</v>
      </c>
    </row>
    <row r="28" spans="1:14" x14ac:dyDescent="0.25">
      <c r="A28" s="117" t="s">
        <v>12</v>
      </c>
      <c r="B28" s="114">
        <f t="shared" si="0"/>
        <v>218</v>
      </c>
      <c r="C28" s="115">
        <v>218</v>
      </c>
      <c r="D28" s="3">
        <v>0</v>
      </c>
      <c r="F28" s="117" t="s">
        <v>12</v>
      </c>
      <c r="G28" s="114">
        <f t="shared" si="1"/>
        <v>336</v>
      </c>
      <c r="H28" s="115">
        <v>336</v>
      </c>
      <c r="I28" s="3">
        <v>0</v>
      </c>
      <c r="K28" s="116" t="s">
        <v>12</v>
      </c>
      <c r="L28" s="114">
        <f>SUM(M28,N28)</f>
        <v>387</v>
      </c>
      <c r="M28" s="115">
        <v>387</v>
      </c>
      <c r="N28" s="3">
        <v>0</v>
      </c>
    </row>
    <row r="29" spans="1:14" x14ac:dyDescent="0.25">
      <c r="A29" s="117" t="s">
        <v>13</v>
      </c>
      <c r="B29" s="114">
        <f t="shared" si="0"/>
        <v>0</v>
      </c>
      <c r="C29" s="115">
        <v>0</v>
      </c>
      <c r="D29" s="3">
        <v>0</v>
      </c>
      <c r="F29" s="117" t="s">
        <v>13</v>
      </c>
      <c r="G29" s="114">
        <f t="shared" si="1"/>
        <v>0</v>
      </c>
      <c r="H29" s="115">
        <v>0</v>
      </c>
      <c r="I29" s="3"/>
      <c r="K29" s="116" t="s">
        <v>13</v>
      </c>
      <c r="L29" s="114">
        <v>0</v>
      </c>
      <c r="M29" s="115">
        <v>0</v>
      </c>
      <c r="N29" s="3"/>
    </row>
    <row r="30" spans="1:14" x14ac:dyDescent="0.25">
      <c r="A30" s="117" t="s">
        <v>14</v>
      </c>
      <c r="B30" s="114">
        <f t="shared" si="0"/>
        <v>21</v>
      </c>
      <c r="C30" s="115">
        <v>21</v>
      </c>
      <c r="D30" s="3">
        <v>0</v>
      </c>
      <c r="F30" s="117" t="s">
        <v>14</v>
      </c>
      <c r="G30" s="114">
        <f t="shared" si="1"/>
        <v>122</v>
      </c>
      <c r="H30" s="115">
        <v>122</v>
      </c>
      <c r="I30" s="3">
        <v>0</v>
      </c>
      <c r="K30" s="116" t="s">
        <v>14</v>
      </c>
      <c r="L30" s="114">
        <f>SUM(M30,N30)</f>
        <v>274</v>
      </c>
      <c r="M30" s="115">
        <v>274</v>
      </c>
      <c r="N30" s="3">
        <v>0</v>
      </c>
    </row>
    <row r="31" spans="1:14" x14ac:dyDescent="0.25">
      <c r="A31" s="117"/>
      <c r="B31" s="114"/>
      <c r="C31" s="115"/>
      <c r="D31" s="3"/>
      <c r="F31" s="117"/>
      <c r="G31" s="114"/>
      <c r="H31" s="115"/>
      <c r="I31" s="3"/>
      <c r="K31" s="116"/>
      <c r="L31" s="114"/>
      <c r="M31" s="115"/>
      <c r="N31" s="3"/>
    </row>
    <row r="32" spans="1:14" x14ac:dyDescent="0.25">
      <c r="A32" s="117"/>
      <c r="B32" s="114"/>
      <c r="C32" s="115"/>
      <c r="D32" s="3"/>
      <c r="F32" s="117"/>
      <c r="G32" s="114"/>
      <c r="H32" s="115"/>
      <c r="I32" s="3"/>
      <c r="K32" s="116"/>
      <c r="L32" s="114"/>
      <c r="M32" s="115"/>
      <c r="N32" s="3"/>
    </row>
    <row r="33" spans="1:14" ht="15.75" thickBot="1" x14ac:dyDescent="0.3">
      <c r="A33" s="291"/>
      <c r="B33" s="293"/>
      <c r="C33" s="294"/>
      <c r="D33" s="295"/>
      <c r="F33" s="291"/>
      <c r="G33" s="293"/>
      <c r="H33" s="294"/>
      <c r="I33" s="295"/>
      <c r="K33" s="296"/>
      <c r="L33" s="293"/>
      <c r="M33" s="294"/>
      <c r="N33" s="295"/>
    </row>
    <row r="34" spans="1:14" ht="15.75" thickBot="1" x14ac:dyDescent="0.3">
      <c r="A34" s="292" t="s">
        <v>15</v>
      </c>
      <c r="B34" s="155">
        <f>SUM(B21:B33)</f>
        <v>364</v>
      </c>
      <c r="C34" s="155">
        <f>SUM(C21:C33)</f>
        <v>364</v>
      </c>
      <c r="D34" s="155">
        <f>SUM(D21:D33)</f>
        <v>0</v>
      </c>
      <c r="F34" s="292" t="s">
        <v>15</v>
      </c>
      <c r="G34" s="155">
        <f>SUM(G21:G33)</f>
        <v>667</v>
      </c>
      <c r="H34" s="155">
        <f>SUM(H21:H33)</f>
        <v>667</v>
      </c>
      <c r="I34" s="155">
        <f>SUM(I21:I33)</f>
        <v>0</v>
      </c>
      <c r="K34" s="292" t="s">
        <v>15</v>
      </c>
      <c r="L34" s="155">
        <f>SUM(L21:L33)</f>
        <v>922</v>
      </c>
      <c r="M34" s="155">
        <f>SUM(M21:M33)</f>
        <v>922</v>
      </c>
      <c r="N34" s="155">
        <f>SUM(N21:N33)</f>
        <v>0</v>
      </c>
    </row>
    <row r="35" spans="1:14" x14ac:dyDescent="0.25">
      <c r="A35" s="350" t="s">
        <v>16</v>
      </c>
      <c r="B35" s="351"/>
      <c r="C35" s="351"/>
      <c r="D35" s="349"/>
      <c r="F35" s="301" t="s">
        <v>16</v>
      </c>
      <c r="G35" s="302"/>
      <c r="H35" s="302"/>
      <c r="I35" s="303"/>
      <c r="K35" s="301" t="s">
        <v>16</v>
      </c>
      <c r="L35" s="302"/>
      <c r="M35" s="302"/>
      <c r="N35" s="303"/>
    </row>
    <row r="36" spans="1:14" ht="15.75" thickBot="1" x14ac:dyDescent="0.3">
      <c r="A36" s="304"/>
      <c r="B36" s="305"/>
      <c r="C36" s="305"/>
      <c r="D36" s="306"/>
      <c r="F36" s="304"/>
      <c r="G36" s="305"/>
      <c r="H36" s="305"/>
      <c r="I36" s="306"/>
      <c r="K36" s="304"/>
      <c r="L36" s="305"/>
      <c r="M36" s="305"/>
      <c r="N36" s="306"/>
    </row>
    <row r="37" spans="1:14" ht="15.75" thickBot="1" x14ac:dyDescent="0.3">
      <c r="A37" s="284" t="s">
        <v>1</v>
      </c>
      <c r="B37" s="284" t="s">
        <v>2</v>
      </c>
      <c r="C37" s="284" t="s">
        <v>3</v>
      </c>
      <c r="D37" s="284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286" t="s">
        <v>5</v>
      </c>
      <c r="B38" s="287"/>
      <c r="C38" s="283"/>
      <c r="D38" s="285"/>
      <c r="F38" s="117" t="s">
        <v>5</v>
      </c>
      <c r="G38" s="1"/>
      <c r="H38" s="2"/>
      <c r="I38" s="3"/>
      <c r="K38" s="117" t="s">
        <v>5</v>
      </c>
      <c r="L38" s="1"/>
      <c r="M38" s="2"/>
      <c r="N38" s="3"/>
    </row>
    <row r="39" spans="1:14" x14ac:dyDescent="0.25">
      <c r="A39" s="117" t="s">
        <v>6</v>
      </c>
      <c r="B39" s="4"/>
      <c r="C39" s="115"/>
      <c r="D39" s="3"/>
      <c r="F39" s="117" t="s">
        <v>6</v>
      </c>
      <c r="G39" s="114"/>
      <c r="H39" s="115"/>
      <c r="I39" s="3"/>
      <c r="K39" s="117" t="s">
        <v>6</v>
      </c>
      <c r="L39" s="114"/>
      <c r="M39" s="115"/>
      <c r="N39" s="3"/>
    </row>
    <row r="40" spans="1:14" x14ac:dyDescent="0.25">
      <c r="A40" s="117" t="s">
        <v>7</v>
      </c>
      <c r="B40" s="114">
        <f>SUM(C40:D40)</f>
        <v>326</v>
      </c>
      <c r="C40" s="115">
        <v>326</v>
      </c>
      <c r="D40" s="3">
        <v>0</v>
      </c>
      <c r="F40" s="117" t="s">
        <v>7</v>
      </c>
      <c r="G40" s="114">
        <f>SUM(H40,I40)</f>
        <v>467</v>
      </c>
      <c r="H40" s="115">
        <v>467</v>
      </c>
      <c r="I40" s="3">
        <v>0</v>
      </c>
      <c r="K40" s="117" t="s">
        <v>7</v>
      </c>
      <c r="L40" s="114">
        <f>SUM(M40,N40)</f>
        <v>546</v>
      </c>
      <c r="M40" s="115">
        <v>546</v>
      </c>
      <c r="N40" s="3">
        <v>0</v>
      </c>
    </row>
    <row r="41" spans="1:14" ht="15.75" customHeight="1" x14ac:dyDescent="0.25">
      <c r="A41" s="117" t="s">
        <v>8</v>
      </c>
      <c r="B41" s="4"/>
      <c r="C41" s="115"/>
      <c r="D41" s="3"/>
      <c r="F41" s="117" t="s">
        <v>8</v>
      </c>
      <c r="G41" s="114"/>
      <c r="H41" s="115"/>
      <c r="I41" s="3"/>
      <c r="K41" s="117" t="s">
        <v>8</v>
      </c>
      <c r="L41" s="114"/>
      <c r="M41" s="115"/>
      <c r="N41" s="3"/>
    </row>
    <row r="42" spans="1:14" x14ac:dyDescent="0.25">
      <c r="A42" s="117" t="s">
        <v>9</v>
      </c>
      <c r="B42" s="4"/>
      <c r="C42" s="115"/>
      <c r="D42" s="3"/>
      <c r="F42" s="117" t="s">
        <v>9</v>
      </c>
      <c r="G42" s="114"/>
      <c r="H42" s="115"/>
      <c r="I42" s="3"/>
      <c r="K42" s="117" t="s">
        <v>9</v>
      </c>
      <c r="L42" s="114"/>
      <c r="M42" s="115"/>
      <c r="N42" s="3"/>
    </row>
    <row r="43" spans="1:14" x14ac:dyDescent="0.25">
      <c r="A43" s="117" t="s">
        <v>10</v>
      </c>
      <c r="B43" s="114">
        <f>SUM(C43:D43)</f>
        <v>10066</v>
      </c>
      <c r="C43" s="115">
        <v>10066</v>
      </c>
      <c r="D43" s="3">
        <v>0</v>
      </c>
      <c r="F43" s="117" t="s">
        <v>10</v>
      </c>
      <c r="G43" s="114">
        <f>SUM(H43,I43)</f>
        <v>10827</v>
      </c>
      <c r="H43" s="115">
        <v>10764</v>
      </c>
      <c r="I43" s="3">
        <v>63</v>
      </c>
      <c r="K43" s="117" t="s">
        <v>10</v>
      </c>
      <c r="L43" s="114">
        <f>SUM(M43,N43)</f>
        <v>17583</v>
      </c>
      <c r="M43" s="115">
        <v>16310</v>
      </c>
      <c r="N43" s="3">
        <v>1273</v>
      </c>
    </row>
    <row r="44" spans="1:14" x14ac:dyDescent="0.25">
      <c r="A44" s="117" t="s">
        <v>11</v>
      </c>
      <c r="B44" s="114">
        <f>SUM(C44:D44)</f>
        <v>36</v>
      </c>
      <c r="C44" s="115">
        <v>36</v>
      </c>
      <c r="D44" s="3">
        <v>0</v>
      </c>
      <c r="F44" s="117" t="s">
        <v>11</v>
      </c>
      <c r="G44" s="114">
        <f t="shared" ref="G44:G47" si="2">SUM(H44,I44)</f>
        <v>36</v>
      </c>
      <c r="H44" s="115">
        <v>36</v>
      </c>
      <c r="I44" s="3">
        <v>0</v>
      </c>
      <c r="K44" s="117" t="s">
        <v>11</v>
      </c>
      <c r="L44" s="114">
        <f>SUM(M44,N44)</f>
        <v>43</v>
      </c>
      <c r="M44" s="115">
        <v>28</v>
      </c>
      <c r="N44" s="3">
        <v>15</v>
      </c>
    </row>
    <row r="45" spans="1:14" x14ac:dyDescent="0.25">
      <c r="A45" s="117" t="s">
        <v>12</v>
      </c>
      <c r="B45" s="114">
        <f>SUM(C45:D45)</f>
        <v>2929</v>
      </c>
      <c r="C45" s="115">
        <v>2909</v>
      </c>
      <c r="D45" s="3">
        <v>20</v>
      </c>
      <c r="F45" s="117" t="s">
        <v>12</v>
      </c>
      <c r="G45" s="114">
        <f t="shared" si="2"/>
        <v>3516</v>
      </c>
      <c r="H45" s="115">
        <v>3467</v>
      </c>
      <c r="I45" s="3">
        <v>49</v>
      </c>
      <c r="K45" s="117" t="s">
        <v>12</v>
      </c>
      <c r="L45" s="114">
        <f>SUM(M45,N45)</f>
        <v>5225</v>
      </c>
      <c r="M45" s="115">
        <v>5120</v>
      </c>
      <c r="N45" s="3">
        <v>105</v>
      </c>
    </row>
    <row r="46" spans="1:14" x14ac:dyDescent="0.25">
      <c r="A46" s="117" t="s">
        <v>13</v>
      </c>
      <c r="B46" s="114">
        <f>SUM(C46:D46)</f>
        <v>0</v>
      </c>
      <c r="C46" s="115">
        <v>0</v>
      </c>
      <c r="D46" s="3">
        <v>0</v>
      </c>
      <c r="F46" s="117" t="s">
        <v>13</v>
      </c>
      <c r="G46" s="114">
        <v>0</v>
      </c>
      <c r="H46" s="115">
        <v>0</v>
      </c>
      <c r="I46" s="3">
        <v>0</v>
      </c>
      <c r="K46" s="117" t="s">
        <v>13</v>
      </c>
      <c r="L46" s="114">
        <v>0</v>
      </c>
      <c r="M46" s="115">
        <v>0</v>
      </c>
      <c r="N46" s="3">
        <v>0</v>
      </c>
    </row>
    <row r="47" spans="1:14" x14ac:dyDescent="0.25">
      <c r="A47" s="117" t="s">
        <v>14</v>
      </c>
      <c r="B47" s="114">
        <f>SUM(C47:D47)</f>
        <v>950</v>
      </c>
      <c r="C47" s="115">
        <v>950</v>
      </c>
      <c r="D47" s="3">
        <v>0</v>
      </c>
      <c r="F47" s="117" t="s">
        <v>14</v>
      </c>
      <c r="G47" s="114">
        <f t="shared" si="2"/>
        <v>861</v>
      </c>
      <c r="H47" s="115">
        <v>858</v>
      </c>
      <c r="I47" s="3">
        <v>3</v>
      </c>
      <c r="K47" s="117" t="s">
        <v>14</v>
      </c>
      <c r="L47" s="114">
        <f>SUM(M47,N47)</f>
        <v>1682</v>
      </c>
      <c r="M47" s="115">
        <v>1579</v>
      </c>
      <c r="N47" s="3">
        <v>103</v>
      </c>
    </row>
    <row r="48" spans="1:14" x14ac:dyDescent="0.25">
      <c r="A48" s="117"/>
      <c r="B48" s="114"/>
      <c r="C48" s="115"/>
      <c r="D48" s="3"/>
      <c r="F48" s="117"/>
      <c r="G48" s="114"/>
      <c r="H48" s="115"/>
      <c r="I48" s="3"/>
      <c r="K48" s="117"/>
      <c r="L48" s="114"/>
      <c r="M48" s="115"/>
      <c r="N48" s="3"/>
    </row>
    <row r="49" spans="1:14" x14ac:dyDescent="0.25">
      <c r="A49" s="117"/>
      <c r="B49" s="114"/>
      <c r="C49" s="115"/>
      <c r="D49" s="3"/>
      <c r="F49" s="117"/>
      <c r="G49" s="114"/>
      <c r="H49" s="115"/>
      <c r="I49" s="3"/>
      <c r="K49" s="117"/>
      <c r="L49" s="114"/>
      <c r="M49" s="115"/>
      <c r="N49" s="3"/>
    </row>
    <row r="50" spans="1:14" ht="15.75" thickBot="1" x14ac:dyDescent="0.3">
      <c r="A50" s="291"/>
      <c r="B50" s="293"/>
      <c r="C50" s="294"/>
      <c r="D50" s="295"/>
      <c r="F50" s="291"/>
      <c r="G50" s="293"/>
      <c r="H50" s="294"/>
      <c r="I50" s="295"/>
      <c r="K50" s="291"/>
      <c r="L50" s="293"/>
      <c r="M50" s="294"/>
      <c r="N50" s="295"/>
    </row>
    <row r="51" spans="1:14" ht="15.75" thickBot="1" x14ac:dyDescent="0.3">
      <c r="A51" s="292" t="s">
        <v>15</v>
      </c>
      <c r="B51" s="155">
        <f>SUM(B38:B50)</f>
        <v>14307</v>
      </c>
      <c r="C51" s="299">
        <f>SUM(C38:C50)</f>
        <v>14287</v>
      </c>
      <c r="D51" s="299">
        <f>SUM(D38:D50)</f>
        <v>20</v>
      </c>
      <c r="F51" s="292" t="s">
        <v>15</v>
      </c>
      <c r="G51" s="155">
        <f>SUM(G38:G50)</f>
        <v>15707</v>
      </c>
      <c r="H51" s="299">
        <f>SUM(H38:H50)</f>
        <v>15592</v>
      </c>
      <c r="I51" s="299">
        <f>SUM(I38:I50)</f>
        <v>115</v>
      </c>
      <c r="K51" s="292" t="s">
        <v>15</v>
      </c>
      <c r="L51" s="155">
        <f>SUM(L38:L50)</f>
        <v>25079</v>
      </c>
      <c r="M51" s="155">
        <f>SUM(M38:M50)</f>
        <v>23583</v>
      </c>
      <c r="N51" s="155">
        <f>SUM(N38:N50)</f>
        <v>1496</v>
      </c>
    </row>
    <row r="52" spans="1:14" x14ac:dyDescent="0.25">
      <c r="A52" s="350" t="s">
        <v>17</v>
      </c>
      <c r="B52" s="351"/>
      <c r="C52" s="351"/>
      <c r="D52" s="349"/>
      <c r="F52" s="301" t="s">
        <v>17</v>
      </c>
      <c r="G52" s="302"/>
      <c r="H52" s="302"/>
      <c r="I52" s="303"/>
      <c r="K52" s="301" t="s">
        <v>17</v>
      </c>
      <c r="L52" s="302"/>
      <c r="M52" s="302"/>
      <c r="N52" s="303"/>
    </row>
    <row r="53" spans="1:14" ht="15.75" thickBot="1" x14ac:dyDescent="0.3">
      <c r="A53" s="304"/>
      <c r="B53" s="305"/>
      <c r="C53" s="305"/>
      <c r="D53" s="306"/>
      <c r="F53" s="304"/>
      <c r="G53" s="305"/>
      <c r="H53" s="305"/>
      <c r="I53" s="306"/>
      <c r="K53" s="304"/>
      <c r="L53" s="305"/>
      <c r="M53" s="305"/>
      <c r="N53" s="306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117" t="s">
        <v>5</v>
      </c>
      <c r="B55" s="1"/>
      <c r="C55" s="2"/>
      <c r="D55" s="3"/>
      <c r="F55" s="117" t="s">
        <v>5</v>
      </c>
      <c r="G55" s="1"/>
      <c r="H55" s="2"/>
      <c r="I55" s="3"/>
      <c r="K55" s="117" t="s">
        <v>5</v>
      </c>
      <c r="L55" s="1"/>
      <c r="M55" s="2"/>
      <c r="N55" s="3"/>
    </row>
    <row r="56" spans="1:14" x14ac:dyDescent="0.25">
      <c r="A56" s="117" t="s">
        <v>6</v>
      </c>
      <c r="B56" s="114"/>
      <c r="C56" s="115"/>
      <c r="D56" s="3"/>
      <c r="F56" s="117" t="s">
        <v>6</v>
      </c>
      <c r="G56" s="114"/>
      <c r="H56" s="115"/>
      <c r="I56" s="3"/>
      <c r="K56" s="117" t="s">
        <v>6</v>
      </c>
      <c r="L56" s="114"/>
      <c r="M56" s="115"/>
      <c r="N56" s="3"/>
    </row>
    <row r="57" spans="1:14" x14ac:dyDescent="0.25">
      <c r="A57" s="117" t="s">
        <v>7</v>
      </c>
      <c r="B57" s="114">
        <f>SUM(C57,D57)</f>
        <v>545</v>
      </c>
      <c r="C57" s="115">
        <v>545</v>
      </c>
      <c r="D57" s="3">
        <v>0</v>
      </c>
      <c r="F57" s="117" t="s">
        <v>7</v>
      </c>
      <c r="G57" s="114">
        <f>SUM(H57,I57)</f>
        <v>366</v>
      </c>
      <c r="H57" s="115">
        <v>366</v>
      </c>
      <c r="I57" s="3">
        <v>0</v>
      </c>
      <c r="K57" s="117" t="s">
        <v>7</v>
      </c>
      <c r="L57" s="114">
        <f>SUM(M57,N57)</f>
        <v>363</v>
      </c>
      <c r="M57" s="115">
        <v>363</v>
      </c>
      <c r="N57" s="3">
        <v>0</v>
      </c>
    </row>
    <row r="58" spans="1:14" x14ac:dyDescent="0.25">
      <c r="A58" s="117" t="s">
        <v>8</v>
      </c>
      <c r="B58" s="114"/>
      <c r="C58" s="115"/>
      <c r="D58" s="3"/>
      <c r="F58" s="117" t="s">
        <v>8</v>
      </c>
      <c r="G58" s="114"/>
      <c r="H58" s="115"/>
      <c r="I58" s="3"/>
      <c r="K58" s="117" t="s">
        <v>8</v>
      </c>
      <c r="L58" s="114"/>
      <c r="M58" s="115"/>
      <c r="N58" s="3"/>
    </row>
    <row r="59" spans="1:14" x14ac:dyDescent="0.25">
      <c r="A59" s="117" t="s">
        <v>9</v>
      </c>
      <c r="B59" s="114"/>
      <c r="C59" s="115"/>
      <c r="D59" s="3"/>
      <c r="F59" s="117" t="s">
        <v>9</v>
      </c>
      <c r="G59" s="114"/>
      <c r="H59" s="115"/>
      <c r="I59" s="3"/>
      <c r="K59" s="117" t="s">
        <v>9</v>
      </c>
      <c r="L59" s="114"/>
      <c r="M59" s="115"/>
      <c r="N59" s="3"/>
    </row>
    <row r="60" spans="1:14" x14ac:dyDescent="0.25">
      <c r="A60" s="117" t="s">
        <v>10</v>
      </c>
      <c r="B60" s="114">
        <f>SUM(C60,D60)</f>
        <v>2137</v>
      </c>
      <c r="C60" s="115">
        <v>2137</v>
      </c>
      <c r="D60" s="3">
        <v>0</v>
      </c>
      <c r="F60" s="117" t="s">
        <v>10</v>
      </c>
      <c r="G60" s="114">
        <f>SUM(H60,I60)</f>
        <v>2119</v>
      </c>
      <c r="H60" s="115">
        <v>2119</v>
      </c>
      <c r="I60" s="3">
        <v>0</v>
      </c>
      <c r="K60" s="117" t="s">
        <v>10</v>
      </c>
      <c r="L60" s="114">
        <f>SUM(M60,N60)</f>
        <v>2305</v>
      </c>
      <c r="M60" s="115">
        <v>2241</v>
      </c>
      <c r="N60" s="3">
        <v>64</v>
      </c>
    </row>
    <row r="61" spans="1:14" x14ac:dyDescent="0.25">
      <c r="A61" s="117" t="s">
        <v>11</v>
      </c>
      <c r="B61" s="114">
        <f>SUM(C61,D61)</f>
        <v>48</v>
      </c>
      <c r="C61" s="115">
        <v>48</v>
      </c>
      <c r="D61" s="3">
        <v>0</v>
      </c>
      <c r="F61" s="117" t="s">
        <v>11</v>
      </c>
      <c r="G61" s="114">
        <f t="shared" ref="G61:G62" si="3">SUM(H61,I61)</f>
        <v>40</v>
      </c>
      <c r="H61" s="115">
        <v>40</v>
      </c>
      <c r="I61" s="3">
        <v>0</v>
      </c>
      <c r="K61" s="117" t="s">
        <v>11</v>
      </c>
      <c r="L61" s="114">
        <f t="shared" ref="L61:L64" si="4">SUM(M61,N61)</f>
        <v>54</v>
      </c>
      <c r="M61" s="115">
        <v>54</v>
      </c>
      <c r="N61" s="3">
        <v>0</v>
      </c>
    </row>
    <row r="62" spans="1:14" x14ac:dyDescent="0.25">
      <c r="A62" s="117" t="s">
        <v>12</v>
      </c>
      <c r="B62" s="114">
        <f>SUM(C62,D62)</f>
        <v>741</v>
      </c>
      <c r="C62" s="115">
        <v>741</v>
      </c>
      <c r="D62" s="3">
        <v>0</v>
      </c>
      <c r="F62" s="117" t="s">
        <v>12</v>
      </c>
      <c r="G62" s="114">
        <f t="shared" si="3"/>
        <v>893</v>
      </c>
      <c r="H62" s="115">
        <v>893</v>
      </c>
      <c r="I62" s="3">
        <v>0</v>
      </c>
      <c r="K62" s="117" t="s">
        <v>12</v>
      </c>
      <c r="L62" s="114">
        <f t="shared" si="4"/>
        <v>1465</v>
      </c>
      <c r="M62" s="115">
        <v>1465</v>
      </c>
      <c r="N62" s="3">
        <v>0</v>
      </c>
    </row>
    <row r="63" spans="1:14" x14ac:dyDescent="0.25">
      <c r="A63" s="117" t="s">
        <v>13</v>
      </c>
      <c r="B63" s="114">
        <v>0</v>
      </c>
      <c r="C63" s="115">
        <v>0</v>
      </c>
      <c r="D63" s="3">
        <v>0</v>
      </c>
      <c r="F63" s="117" t="s">
        <v>13</v>
      </c>
      <c r="G63" s="114">
        <v>0</v>
      </c>
      <c r="H63" s="115">
        <v>0</v>
      </c>
      <c r="I63" s="3">
        <v>0</v>
      </c>
      <c r="K63" s="117" t="s">
        <v>13</v>
      </c>
      <c r="L63" s="114">
        <v>0</v>
      </c>
      <c r="M63" s="115">
        <v>0</v>
      </c>
      <c r="N63" s="3"/>
    </row>
    <row r="64" spans="1:14" x14ac:dyDescent="0.25">
      <c r="A64" s="117" t="s">
        <v>14</v>
      </c>
      <c r="B64" s="114">
        <f>SUM(C64,D64)</f>
        <v>175</v>
      </c>
      <c r="C64" s="115">
        <v>175</v>
      </c>
      <c r="D64" s="3">
        <v>0</v>
      </c>
      <c r="F64" s="117" t="s">
        <v>14</v>
      </c>
      <c r="G64" s="114">
        <f>SUM(H64,I64)</f>
        <v>334</v>
      </c>
      <c r="H64" s="115">
        <v>334</v>
      </c>
      <c r="I64" s="3">
        <v>0</v>
      </c>
      <c r="K64" s="117" t="s">
        <v>14</v>
      </c>
      <c r="L64" s="114">
        <f t="shared" si="4"/>
        <v>370</v>
      </c>
      <c r="M64" s="115">
        <v>370</v>
      </c>
      <c r="N64" s="3">
        <v>0</v>
      </c>
    </row>
    <row r="65" spans="1:14" x14ac:dyDescent="0.25">
      <c r="A65" s="117"/>
      <c r="B65" s="114"/>
      <c r="C65" s="115"/>
      <c r="D65" s="3"/>
      <c r="F65" s="117"/>
      <c r="G65" s="114"/>
      <c r="H65" s="115"/>
      <c r="I65" s="3"/>
      <c r="K65" s="117"/>
      <c r="L65" s="114"/>
      <c r="M65" s="115"/>
      <c r="N65" s="3"/>
    </row>
    <row r="66" spans="1:14" x14ac:dyDescent="0.25">
      <c r="A66" s="117"/>
      <c r="B66" s="114"/>
      <c r="C66" s="115"/>
      <c r="D66" s="3"/>
      <c r="F66" s="117"/>
      <c r="G66" s="114"/>
      <c r="H66" s="115"/>
      <c r="I66" s="3"/>
      <c r="K66" s="117"/>
      <c r="L66" s="114"/>
      <c r="M66" s="115"/>
      <c r="N66" s="3"/>
    </row>
    <row r="67" spans="1:14" ht="15.75" thickBot="1" x14ac:dyDescent="0.3">
      <c r="A67" s="291"/>
      <c r="B67" s="293"/>
      <c r="C67" s="294"/>
      <c r="D67" s="295"/>
      <c r="F67" s="291"/>
      <c r="G67" s="297"/>
      <c r="H67" s="298"/>
      <c r="I67" s="300"/>
      <c r="K67" s="291"/>
      <c r="L67" s="293"/>
      <c r="M67" s="294"/>
      <c r="N67" s="295"/>
    </row>
    <row r="68" spans="1:14" ht="15.75" thickBot="1" x14ac:dyDescent="0.3">
      <c r="A68" s="292" t="s">
        <v>15</v>
      </c>
      <c r="B68" s="155">
        <f>SUM(B55:B67)</f>
        <v>3646</v>
      </c>
      <c r="C68" s="155">
        <f>SUM(C55:C67)</f>
        <v>3646</v>
      </c>
      <c r="D68" s="155">
        <f>SUM(D55:D67)</f>
        <v>0</v>
      </c>
      <c r="F68" s="292" t="s">
        <v>15</v>
      </c>
      <c r="G68" s="155">
        <f>SUM(G55:G67)</f>
        <v>3752</v>
      </c>
      <c r="H68" s="299">
        <f>SUM(H55:H67)</f>
        <v>3752</v>
      </c>
      <c r="I68" s="299">
        <f>SUM(I55:I67)</f>
        <v>0</v>
      </c>
      <c r="K68" s="292" t="s">
        <v>15</v>
      </c>
      <c r="L68" s="155">
        <f>SUM(L55:L67)</f>
        <v>4557</v>
      </c>
      <c r="M68" s="155">
        <f>SUM(M55:M67)</f>
        <v>4493</v>
      </c>
      <c r="N68" s="155">
        <f>SUM(N55:N67)</f>
        <v>64</v>
      </c>
    </row>
    <row r="69" spans="1:14" x14ac:dyDescent="0.25">
      <c r="A69" s="350" t="s">
        <v>18</v>
      </c>
      <c r="B69" s="351"/>
      <c r="C69" s="351"/>
      <c r="D69" s="349"/>
      <c r="F69" s="301" t="s">
        <v>18</v>
      </c>
      <c r="G69" s="302"/>
      <c r="H69" s="302"/>
      <c r="I69" s="303"/>
      <c r="K69" s="301" t="s">
        <v>18</v>
      </c>
      <c r="L69" s="302"/>
      <c r="M69" s="302"/>
      <c r="N69" s="349"/>
    </row>
    <row r="70" spans="1:14" ht="15.75" thickBot="1" x14ac:dyDescent="0.3">
      <c r="A70" s="304"/>
      <c r="B70" s="305"/>
      <c r="C70" s="305"/>
      <c r="D70" s="306"/>
      <c r="F70" s="304"/>
      <c r="G70" s="305"/>
      <c r="H70" s="305"/>
      <c r="I70" s="306"/>
      <c r="K70" s="304"/>
      <c r="L70" s="305"/>
      <c r="M70" s="305"/>
      <c r="N70" s="306"/>
    </row>
    <row r="71" spans="1:14" ht="15.75" thickBot="1" x14ac:dyDescent="0.3">
      <c r="A71" s="284" t="s">
        <v>1</v>
      </c>
      <c r="B71" s="284" t="s">
        <v>2</v>
      </c>
      <c r="C71" s="284" t="s">
        <v>3</v>
      </c>
      <c r="D71" s="284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181" t="s">
        <v>2</v>
      </c>
      <c r="M71" s="181" t="s">
        <v>3</v>
      </c>
      <c r="N71" s="181" t="s">
        <v>4</v>
      </c>
    </row>
    <row r="72" spans="1:14" x14ac:dyDescent="0.25">
      <c r="A72" s="286" t="s">
        <v>5</v>
      </c>
      <c r="B72" s="287"/>
      <c r="C72" s="283"/>
      <c r="D72" s="285"/>
      <c r="F72" s="116" t="s">
        <v>5</v>
      </c>
      <c r="G72" s="1"/>
      <c r="H72" s="2"/>
      <c r="I72" s="3"/>
      <c r="K72" s="117" t="s">
        <v>5</v>
      </c>
      <c r="L72" s="1"/>
      <c r="M72" s="2"/>
      <c r="N72" s="3"/>
    </row>
    <row r="73" spans="1:14" x14ac:dyDescent="0.25">
      <c r="A73" s="117" t="s">
        <v>6</v>
      </c>
      <c r="B73" s="114"/>
      <c r="C73" s="115"/>
      <c r="D73" s="3"/>
      <c r="F73" s="116" t="s">
        <v>6</v>
      </c>
      <c r="G73" s="114"/>
      <c r="H73" s="115"/>
      <c r="I73" s="3"/>
      <c r="K73" s="117" t="s">
        <v>6</v>
      </c>
      <c r="L73" s="114"/>
      <c r="M73" s="115"/>
      <c r="N73" s="3"/>
    </row>
    <row r="74" spans="1:14" x14ac:dyDescent="0.25">
      <c r="A74" s="117" t="s">
        <v>7</v>
      </c>
      <c r="B74" s="114">
        <f>SUM(C74,D74)</f>
        <v>151</v>
      </c>
      <c r="C74" s="115">
        <v>151</v>
      </c>
      <c r="D74" s="3">
        <v>0</v>
      </c>
      <c r="F74" s="116" t="s">
        <v>7</v>
      </c>
      <c r="G74" s="114">
        <f>SUM(H74,I74)</f>
        <v>200</v>
      </c>
      <c r="H74" s="115">
        <v>200</v>
      </c>
      <c r="I74" s="3">
        <v>0</v>
      </c>
      <c r="K74" s="117" t="s">
        <v>7</v>
      </c>
      <c r="L74" s="114">
        <f>SUM(M74,N74)</f>
        <v>267</v>
      </c>
      <c r="M74" s="115">
        <v>267</v>
      </c>
      <c r="N74" s="3">
        <v>0</v>
      </c>
    </row>
    <row r="75" spans="1:14" x14ac:dyDescent="0.25">
      <c r="A75" s="117" t="s">
        <v>8</v>
      </c>
      <c r="B75" s="114"/>
      <c r="C75" s="115"/>
      <c r="D75" s="3"/>
      <c r="F75" s="116" t="s">
        <v>8</v>
      </c>
      <c r="G75" s="114"/>
      <c r="H75" s="115"/>
      <c r="I75" s="3"/>
      <c r="K75" s="117" t="s">
        <v>8</v>
      </c>
      <c r="L75" s="114"/>
      <c r="M75" s="115"/>
      <c r="N75" s="3"/>
    </row>
    <row r="76" spans="1:14" x14ac:dyDescent="0.25">
      <c r="A76" s="117" t="s">
        <v>9</v>
      </c>
      <c r="B76" s="114"/>
      <c r="C76" s="115"/>
      <c r="D76" s="3"/>
      <c r="F76" s="116" t="s">
        <v>9</v>
      </c>
      <c r="G76" s="114"/>
      <c r="H76" s="115"/>
      <c r="I76" s="3"/>
      <c r="K76" s="117" t="s">
        <v>9</v>
      </c>
      <c r="L76" s="114"/>
      <c r="M76" s="115"/>
      <c r="N76" s="3"/>
    </row>
    <row r="77" spans="1:14" x14ac:dyDescent="0.25">
      <c r="A77" s="117" t="s">
        <v>10</v>
      </c>
      <c r="B77" s="114">
        <f>SUM(C77,D77)</f>
        <v>835</v>
      </c>
      <c r="C77" s="115">
        <v>835</v>
      </c>
      <c r="D77" s="3">
        <v>0</v>
      </c>
      <c r="F77" s="116" t="s">
        <v>10</v>
      </c>
      <c r="G77" s="114">
        <f>SUM(H77,I77)</f>
        <v>816</v>
      </c>
      <c r="H77" s="115">
        <v>816</v>
      </c>
      <c r="I77" s="3">
        <v>0</v>
      </c>
      <c r="K77" s="117" t="s">
        <v>10</v>
      </c>
      <c r="L77" s="114">
        <f>SUM(M77,N77)</f>
        <v>1047</v>
      </c>
      <c r="M77" s="115">
        <v>1047</v>
      </c>
      <c r="N77" s="3">
        <v>0</v>
      </c>
    </row>
    <row r="78" spans="1:14" x14ac:dyDescent="0.25">
      <c r="A78" s="117" t="s">
        <v>11</v>
      </c>
      <c r="B78" s="114">
        <f t="shared" ref="B78:B81" si="5">SUM(C78,D78)</f>
        <v>55</v>
      </c>
      <c r="C78" s="115">
        <v>55</v>
      </c>
      <c r="D78" s="3">
        <v>0</v>
      </c>
      <c r="F78" s="116" t="s">
        <v>11</v>
      </c>
      <c r="G78" s="114">
        <f t="shared" ref="G78:G81" si="6">SUM(H78,I78)</f>
        <v>40</v>
      </c>
      <c r="H78" s="115">
        <v>40</v>
      </c>
      <c r="I78" s="3">
        <v>0</v>
      </c>
      <c r="K78" s="117" t="s">
        <v>11</v>
      </c>
      <c r="L78" s="114">
        <f t="shared" ref="L78:L79" si="7">SUM(M78,N78)</f>
        <v>36</v>
      </c>
      <c r="M78" s="115">
        <v>36</v>
      </c>
      <c r="N78" s="3">
        <v>0</v>
      </c>
    </row>
    <row r="79" spans="1:14" x14ac:dyDescent="0.25">
      <c r="A79" s="117" t="s">
        <v>12</v>
      </c>
      <c r="B79" s="114">
        <f t="shared" si="5"/>
        <v>942</v>
      </c>
      <c r="C79" s="115">
        <v>942</v>
      </c>
      <c r="D79" s="3">
        <v>0</v>
      </c>
      <c r="F79" s="116" t="s">
        <v>12</v>
      </c>
      <c r="G79" s="114">
        <f t="shared" si="6"/>
        <v>1038</v>
      </c>
      <c r="H79" s="115">
        <v>1038</v>
      </c>
      <c r="I79" s="3">
        <v>0</v>
      </c>
      <c r="K79" s="117" t="s">
        <v>12</v>
      </c>
      <c r="L79" s="114">
        <f t="shared" si="7"/>
        <v>1466</v>
      </c>
      <c r="M79" s="115">
        <v>1466</v>
      </c>
      <c r="N79" s="3">
        <v>0</v>
      </c>
    </row>
    <row r="80" spans="1:14" x14ac:dyDescent="0.25">
      <c r="A80" s="117" t="s">
        <v>13</v>
      </c>
      <c r="B80" s="114">
        <f t="shared" si="5"/>
        <v>0</v>
      </c>
      <c r="C80" s="115">
        <v>0</v>
      </c>
      <c r="D80" s="3">
        <v>0</v>
      </c>
      <c r="F80" s="116" t="s">
        <v>13</v>
      </c>
      <c r="G80" s="114">
        <v>0</v>
      </c>
      <c r="H80" s="115">
        <v>0</v>
      </c>
      <c r="I80" s="3">
        <v>0</v>
      </c>
      <c r="K80" s="117" t="s">
        <v>13</v>
      </c>
      <c r="L80" s="114">
        <v>0</v>
      </c>
      <c r="M80" s="115">
        <v>0</v>
      </c>
      <c r="N80" s="3">
        <v>0</v>
      </c>
    </row>
    <row r="81" spans="1:14" x14ac:dyDescent="0.25">
      <c r="A81" s="117" t="s">
        <v>14</v>
      </c>
      <c r="B81" s="114">
        <f t="shared" si="5"/>
        <v>137</v>
      </c>
      <c r="C81" s="115">
        <v>137</v>
      </c>
      <c r="D81" s="3">
        <v>0</v>
      </c>
      <c r="F81" s="116" t="s">
        <v>14</v>
      </c>
      <c r="G81" s="114">
        <f t="shared" si="6"/>
        <v>290</v>
      </c>
      <c r="H81" s="115">
        <v>290</v>
      </c>
      <c r="I81" s="3">
        <v>0</v>
      </c>
      <c r="K81" s="117" t="s">
        <v>14</v>
      </c>
      <c r="L81" s="114">
        <f t="shared" ref="L81" si="8">SUM(M81,N81)</f>
        <v>387</v>
      </c>
      <c r="M81" s="115">
        <v>387</v>
      </c>
      <c r="N81" s="3">
        <v>0</v>
      </c>
    </row>
    <row r="82" spans="1:14" x14ac:dyDescent="0.25">
      <c r="A82" s="117"/>
      <c r="B82" s="114"/>
      <c r="C82" s="115"/>
      <c r="D82" s="3"/>
      <c r="F82" s="116"/>
      <c r="G82" s="114"/>
      <c r="H82" s="115"/>
      <c r="I82" s="3"/>
      <c r="K82" s="117"/>
      <c r="L82" s="114"/>
      <c r="M82" s="115"/>
      <c r="N82" s="3"/>
    </row>
    <row r="83" spans="1:14" x14ac:dyDescent="0.25">
      <c r="A83" s="117"/>
      <c r="B83" s="114"/>
      <c r="C83" s="115"/>
      <c r="D83" s="3"/>
      <c r="F83" s="116"/>
      <c r="G83" s="114"/>
      <c r="H83" s="115"/>
      <c r="I83" s="3"/>
      <c r="K83" s="117"/>
      <c r="L83" s="114"/>
      <c r="M83" s="115"/>
      <c r="N83" s="3"/>
    </row>
    <row r="84" spans="1:14" ht="15.75" thickBot="1" x14ac:dyDescent="0.3">
      <c r="A84" s="291"/>
      <c r="B84" s="293"/>
      <c r="C84" s="294"/>
      <c r="D84" s="295"/>
      <c r="F84" s="296"/>
      <c r="G84" s="293"/>
      <c r="H84" s="294"/>
      <c r="I84" s="295"/>
      <c r="K84" s="291"/>
      <c r="L84" s="293"/>
      <c r="M84" s="294"/>
      <c r="N84" s="295"/>
    </row>
    <row r="85" spans="1:14" ht="15.75" thickBot="1" x14ac:dyDescent="0.3">
      <c r="A85" s="292" t="s">
        <v>15</v>
      </c>
      <c r="B85" s="155">
        <f>SUM(B72:B84)</f>
        <v>2120</v>
      </c>
      <c r="C85" s="155">
        <f>SUM(C72:C84)</f>
        <v>2120</v>
      </c>
      <c r="D85" s="155">
        <f>SUM(D72:D84)</f>
        <v>0</v>
      </c>
      <c r="F85" s="292" t="s">
        <v>15</v>
      </c>
      <c r="G85" s="155">
        <f>SUM(G72:G84)</f>
        <v>2384</v>
      </c>
      <c r="H85" s="155">
        <f>SUM(H72:H84)</f>
        <v>2384</v>
      </c>
      <c r="I85" s="155">
        <f>SUM(I72:I84)</f>
        <v>0</v>
      </c>
      <c r="K85" s="292" t="s">
        <v>15</v>
      </c>
      <c r="L85" s="155">
        <f>SUM(L72:L84)</f>
        <v>3203</v>
      </c>
      <c r="M85" s="155">
        <f>SUM(M72:M84)</f>
        <v>3203</v>
      </c>
      <c r="N85" s="155">
        <f>SUM(N72:N84)</f>
        <v>0</v>
      </c>
    </row>
  </sheetData>
  <mergeCells count="39">
    <mergeCell ref="A69:D70"/>
    <mergeCell ref="A16:A17"/>
    <mergeCell ref="B16:B17"/>
    <mergeCell ref="C16:C17"/>
    <mergeCell ref="A18:D19"/>
    <mergeCell ref="A35:D36"/>
    <mergeCell ref="A52:D53"/>
    <mergeCell ref="F18:I19"/>
    <mergeCell ref="F35:I36"/>
    <mergeCell ref="F52:I53"/>
    <mergeCell ref="B2:C2"/>
    <mergeCell ref="B3:C3"/>
    <mergeCell ref="A6:B8"/>
    <mergeCell ref="A9:A11"/>
    <mergeCell ref="B9:B11"/>
    <mergeCell ref="C9:C11"/>
    <mergeCell ref="F6:G8"/>
    <mergeCell ref="F9:F11"/>
    <mergeCell ref="G9:G11"/>
    <mergeCell ref="H9:H11"/>
    <mergeCell ref="F16:F17"/>
    <mergeCell ref="G16:G17"/>
    <mergeCell ref="H16:H17"/>
    <mergeCell ref="F69:I70"/>
    <mergeCell ref="L2:M2"/>
    <mergeCell ref="L3:M3"/>
    <mergeCell ref="K6:L8"/>
    <mergeCell ref="K9:K11"/>
    <mergeCell ref="L9:L11"/>
    <mergeCell ref="M9:M11"/>
    <mergeCell ref="K16:K17"/>
    <mergeCell ref="L16:L17"/>
    <mergeCell ref="M16:M17"/>
    <mergeCell ref="K18:N19"/>
    <mergeCell ref="K35:N36"/>
    <mergeCell ref="K52:N53"/>
    <mergeCell ref="K69:N70"/>
    <mergeCell ref="G2:H2"/>
    <mergeCell ref="G3:H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53"/>
  <sheetViews>
    <sheetView topLeftCell="A118" zoomScale="85" zoomScaleNormal="85" workbookViewId="0">
      <selection activeCell="AA165" sqref="AA165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5.75" x14ac:dyDescent="0.25">
      <c r="B1" s="182" t="s">
        <v>74</v>
      </c>
      <c r="C1" s="183"/>
      <c r="D1" s="184"/>
      <c r="E1" s="73"/>
    </row>
    <row r="2" spans="1:27" ht="16.5" thickBot="1" x14ac:dyDescent="0.3">
      <c r="B2" s="185" t="s">
        <v>69</v>
      </c>
      <c r="C2" s="186" t="s">
        <v>81</v>
      </c>
      <c r="D2" s="187"/>
      <c r="E2" s="73"/>
    </row>
    <row r="3" spans="1:27" ht="15.75" thickBot="1" x14ac:dyDescent="0.3"/>
    <row r="4" spans="1:27" ht="15.75" thickBot="1" x14ac:dyDescent="0.3">
      <c r="A4" s="24"/>
      <c r="B4" s="338" t="s">
        <v>70</v>
      </c>
      <c r="C4" s="339"/>
      <c r="D4" s="340"/>
      <c r="E4" s="24"/>
      <c r="F4" s="24"/>
      <c r="G4" s="24"/>
      <c r="H4" s="24"/>
      <c r="I4" s="338" t="s">
        <v>71</v>
      </c>
      <c r="J4" s="339"/>
      <c r="K4" s="340"/>
      <c r="L4" s="24"/>
      <c r="M4" s="24"/>
      <c r="N4" s="25"/>
      <c r="O4" s="24"/>
      <c r="P4" s="338" t="s">
        <v>72</v>
      </c>
      <c r="Q4" s="339"/>
      <c r="R4" s="340"/>
      <c r="S4" s="24"/>
      <c r="T4" s="24"/>
      <c r="U4" s="25"/>
      <c r="V4" s="24"/>
      <c r="W4" s="338" t="s">
        <v>73</v>
      </c>
      <c r="X4" s="339"/>
      <c r="Y4" s="340"/>
      <c r="Z4" s="24"/>
      <c r="AA4" s="24"/>
    </row>
    <row r="5" spans="1:27" x14ac:dyDescent="0.25">
      <c r="A5" s="352" t="s">
        <v>27</v>
      </c>
      <c r="B5" s="354" t="s">
        <v>28</v>
      </c>
      <c r="C5" s="354" t="s">
        <v>29</v>
      </c>
      <c r="D5" s="356" t="s">
        <v>30</v>
      </c>
      <c r="E5" s="354" t="s">
        <v>31</v>
      </c>
      <c r="F5" s="356" t="s">
        <v>32</v>
      </c>
      <c r="G5" s="26"/>
      <c r="H5" s="352" t="s">
        <v>27</v>
      </c>
      <c r="I5" s="354" t="s">
        <v>28</v>
      </c>
      <c r="J5" s="354" t="s">
        <v>29</v>
      </c>
      <c r="K5" s="356" t="s">
        <v>30</v>
      </c>
      <c r="L5" s="354" t="s">
        <v>31</v>
      </c>
      <c r="M5" s="356" t="s">
        <v>32</v>
      </c>
      <c r="N5" s="25"/>
      <c r="O5" s="352" t="s">
        <v>27</v>
      </c>
      <c r="P5" s="354" t="s">
        <v>28</v>
      </c>
      <c r="Q5" s="354" t="s">
        <v>29</v>
      </c>
      <c r="R5" s="356" t="s">
        <v>30</v>
      </c>
      <c r="S5" s="354" t="s">
        <v>31</v>
      </c>
      <c r="T5" s="356" t="s">
        <v>32</v>
      </c>
      <c r="U5" s="25"/>
      <c r="V5" s="352" t="s">
        <v>27</v>
      </c>
      <c r="W5" s="354" t="s">
        <v>28</v>
      </c>
      <c r="X5" s="354" t="s">
        <v>29</v>
      </c>
      <c r="Y5" s="356" t="s">
        <v>30</v>
      </c>
      <c r="Z5" s="354" t="s">
        <v>31</v>
      </c>
      <c r="AA5" s="356" t="s">
        <v>32</v>
      </c>
    </row>
    <row r="6" spans="1:27" ht="15.75" thickBot="1" x14ac:dyDescent="0.3">
      <c r="A6" s="353"/>
      <c r="B6" s="355"/>
      <c r="C6" s="355"/>
      <c r="D6" s="357"/>
      <c r="E6" s="355"/>
      <c r="F6" s="357"/>
      <c r="G6" s="27"/>
      <c r="H6" s="353"/>
      <c r="I6" s="355"/>
      <c r="J6" s="355"/>
      <c r="K6" s="357"/>
      <c r="L6" s="355"/>
      <c r="M6" s="357"/>
      <c r="N6" s="25"/>
      <c r="O6" s="353"/>
      <c r="P6" s="355"/>
      <c r="Q6" s="355"/>
      <c r="R6" s="357"/>
      <c r="S6" s="355"/>
      <c r="T6" s="357"/>
      <c r="U6" s="25"/>
      <c r="V6" s="353"/>
      <c r="W6" s="355"/>
      <c r="X6" s="355"/>
      <c r="Y6" s="357"/>
      <c r="Z6" s="355"/>
      <c r="AA6" s="357"/>
    </row>
    <row r="7" spans="1:27" x14ac:dyDescent="0.25">
      <c r="A7" s="53" t="s">
        <v>33</v>
      </c>
      <c r="B7" s="99">
        <f>SUM(C7,E7)</f>
        <v>4</v>
      </c>
      <c r="C7" s="29">
        <v>4</v>
      </c>
      <c r="D7" s="30">
        <f>+C7/B7</f>
        <v>1</v>
      </c>
      <c r="E7" s="31">
        <v>0</v>
      </c>
      <c r="F7" s="74">
        <f>+E7/B7</f>
        <v>0</v>
      </c>
      <c r="G7" s="24"/>
      <c r="H7" s="53" t="s">
        <v>33</v>
      </c>
      <c r="I7" s="99">
        <f>SUM(J7,L7)</f>
        <v>128</v>
      </c>
      <c r="J7" s="29">
        <v>128</v>
      </c>
      <c r="K7" s="30">
        <f>+J7/I7</f>
        <v>1</v>
      </c>
      <c r="L7" s="31">
        <v>0</v>
      </c>
      <c r="M7" s="265">
        <f>+L7/I7</f>
        <v>0</v>
      </c>
      <c r="N7" s="25"/>
      <c r="O7" s="53" t="s">
        <v>33</v>
      </c>
      <c r="P7" s="28">
        <f>SUM(Q7,S7)</f>
        <v>25</v>
      </c>
      <c r="Q7" s="28">
        <v>25</v>
      </c>
      <c r="R7" s="30">
        <f>+Q7/P7</f>
        <v>1</v>
      </c>
      <c r="S7" s="33">
        <v>0</v>
      </c>
      <c r="T7" s="265">
        <f>+S7/P7</f>
        <v>0</v>
      </c>
      <c r="U7" s="25"/>
      <c r="V7" s="53" t="s">
        <v>33</v>
      </c>
      <c r="W7" s="28">
        <f>SUM(X7,Z7)</f>
        <v>4</v>
      </c>
      <c r="X7" s="28">
        <v>4</v>
      </c>
      <c r="Y7" s="30">
        <f>+X7/W7</f>
        <v>1</v>
      </c>
      <c r="Z7" s="33">
        <v>0</v>
      </c>
      <c r="AA7" s="32">
        <f>+Z7/W7</f>
        <v>0</v>
      </c>
    </row>
    <row r="8" spans="1:27" x14ac:dyDescent="0.25">
      <c r="A8" s="53" t="s">
        <v>34</v>
      </c>
      <c r="B8" s="99">
        <f t="shared" ref="B8:B20" si="0">SUM(C8,E8)</f>
        <v>1</v>
      </c>
      <c r="C8" s="29">
        <v>1</v>
      </c>
      <c r="D8" s="30">
        <f t="shared" ref="D8:D19" si="1">+C8/B8</f>
        <v>1</v>
      </c>
      <c r="E8" s="31">
        <v>0</v>
      </c>
      <c r="F8" s="74">
        <f t="shared" ref="F8:F19" si="2">+E8/B8</f>
        <v>0</v>
      </c>
      <c r="G8" s="24"/>
      <c r="H8" s="53" t="s">
        <v>34</v>
      </c>
      <c r="I8" s="99">
        <f t="shared" ref="I8:I19" si="3">SUM(J8,L8)</f>
        <v>29</v>
      </c>
      <c r="J8" s="29">
        <v>29</v>
      </c>
      <c r="K8" s="30">
        <f>+J8/I8</f>
        <v>1</v>
      </c>
      <c r="L8" s="31">
        <v>0</v>
      </c>
      <c r="M8" s="265">
        <f>+L8/I8</f>
        <v>0</v>
      </c>
      <c r="N8" s="25"/>
      <c r="O8" s="53" t="s">
        <v>34</v>
      </c>
      <c r="P8" s="28">
        <f t="shared" ref="P8:P20" si="4">SUM(Q8,S8)</f>
        <v>8</v>
      </c>
      <c r="Q8" s="28">
        <v>8</v>
      </c>
      <c r="R8" s="30">
        <f t="shared" ref="R8:R20" si="5">+Q8/P8</f>
        <v>1</v>
      </c>
      <c r="S8" s="33">
        <v>0</v>
      </c>
      <c r="T8" s="265">
        <f t="shared" ref="T8:T21" si="6">+S8/P8</f>
        <v>0</v>
      </c>
      <c r="U8" s="25"/>
      <c r="V8" s="53" t="s">
        <v>34</v>
      </c>
      <c r="W8" s="28">
        <f t="shared" ref="W8:W20" si="7">SUM(X8,Z8)</f>
        <v>0</v>
      </c>
      <c r="X8" s="28">
        <v>0</v>
      </c>
      <c r="Y8" s="30">
        <v>0</v>
      </c>
      <c r="Z8" s="33">
        <v>0</v>
      </c>
      <c r="AA8" s="32">
        <v>0</v>
      </c>
    </row>
    <row r="9" spans="1:27" x14ac:dyDescent="0.25">
      <c r="A9" s="53" t="s">
        <v>35</v>
      </c>
      <c r="B9" s="99">
        <f t="shared" si="0"/>
        <v>0</v>
      </c>
      <c r="C9" s="29">
        <v>0</v>
      </c>
      <c r="D9" s="75">
        <v>0</v>
      </c>
      <c r="E9" s="31">
        <v>0</v>
      </c>
      <c r="F9" s="74">
        <v>0</v>
      </c>
      <c r="G9" s="24"/>
      <c r="H9" s="53" t="s">
        <v>35</v>
      </c>
      <c r="I9" s="99">
        <f t="shared" si="3"/>
        <v>81</v>
      </c>
      <c r="J9" s="29">
        <v>81</v>
      </c>
      <c r="K9" s="30">
        <f t="shared" ref="K9:K21" si="8">+J9/I9</f>
        <v>1</v>
      </c>
      <c r="L9" s="31">
        <v>0</v>
      </c>
      <c r="M9" s="265">
        <f t="shared" ref="M9:M20" si="9">+L9/I9</f>
        <v>0</v>
      </c>
      <c r="N9" s="25"/>
      <c r="O9" s="53" t="s">
        <v>35</v>
      </c>
      <c r="P9" s="28">
        <f t="shared" si="4"/>
        <v>22</v>
      </c>
      <c r="Q9" s="28">
        <v>22</v>
      </c>
      <c r="R9" s="30">
        <f t="shared" si="5"/>
        <v>1</v>
      </c>
      <c r="S9" s="33">
        <v>0</v>
      </c>
      <c r="T9" s="265">
        <f t="shared" si="6"/>
        <v>0</v>
      </c>
      <c r="U9" s="25"/>
      <c r="V9" s="53" t="s">
        <v>35</v>
      </c>
      <c r="W9" s="28">
        <f t="shared" si="7"/>
        <v>24</v>
      </c>
      <c r="X9" s="28">
        <v>24</v>
      </c>
      <c r="Y9" s="30">
        <f t="shared" ref="Y9:Y20" si="10">+X9/W9</f>
        <v>1</v>
      </c>
      <c r="Z9" s="33">
        <v>0</v>
      </c>
      <c r="AA9" s="32">
        <f t="shared" ref="AA9:AA20" si="11">+Z9/W9</f>
        <v>0</v>
      </c>
    </row>
    <row r="10" spans="1:27" x14ac:dyDescent="0.25">
      <c r="A10" s="53" t="s">
        <v>36</v>
      </c>
      <c r="B10" s="99">
        <f t="shared" si="0"/>
        <v>0</v>
      </c>
      <c r="C10" s="29">
        <v>0</v>
      </c>
      <c r="D10" s="75">
        <v>0</v>
      </c>
      <c r="E10" s="31">
        <v>0</v>
      </c>
      <c r="F10" s="74">
        <v>0</v>
      </c>
      <c r="G10" s="24"/>
      <c r="H10" s="53" t="s">
        <v>36</v>
      </c>
      <c r="I10" s="99">
        <f t="shared" si="3"/>
        <v>94</v>
      </c>
      <c r="J10" s="29">
        <v>93</v>
      </c>
      <c r="K10" s="30">
        <f t="shared" si="8"/>
        <v>0.98936170212765961</v>
      </c>
      <c r="L10" s="31">
        <v>1</v>
      </c>
      <c r="M10" s="265">
        <f t="shared" si="9"/>
        <v>1.0638297872340425E-2</v>
      </c>
      <c r="N10" s="25"/>
      <c r="O10" s="53" t="s">
        <v>36</v>
      </c>
      <c r="P10" s="28">
        <f t="shared" si="4"/>
        <v>7</v>
      </c>
      <c r="Q10" s="28">
        <v>7</v>
      </c>
      <c r="R10" s="30">
        <f t="shared" si="5"/>
        <v>1</v>
      </c>
      <c r="S10" s="33">
        <v>0</v>
      </c>
      <c r="T10" s="265">
        <f t="shared" si="6"/>
        <v>0</v>
      </c>
      <c r="U10" s="25"/>
      <c r="V10" s="53" t="s">
        <v>36</v>
      </c>
      <c r="W10" s="28">
        <f t="shared" si="7"/>
        <v>2</v>
      </c>
      <c r="X10" s="28">
        <v>2</v>
      </c>
      <c r="Y10" s="30">
        <f t="shared" si="10"/>
        <v>1</v>
      </c>
      <c r="Z10" s="33">
        <v>0</v>
      </c>
      <c r="AA10" s="32">
        <f t="shared" si="11"/>
        <v>0</v>
      </c>
    </row>
    <row r="11" spans="1:27" x14ac:dyDescent="0.25">
      <c r="A11" s="53" t="s">
        <v>37</v>
      </c>
      <c r="B11" s="99">
        <f t="shared" si="0"/>
        <v>0</v>
      </c>
      <c r="C11" s="29">
        <v>0</v>
      </c>
      <c r="D11" s="75">
        <v>0</v>
      </c>
      <c r="E11" s="31">
        <v>0</v>
      </c>
      <c r="F11" s="74">
        <v>0</v>
      </c>
      <c r="G11" s="24"/>
      <c r="H11" s="53" t="s">
        <v>37</v>
      </c>
      <c r="I11" s="99">
        <f t="shared" si="3"/>
        <v>93</v>
      </c>
      <c r="J11" s="29">
        <v>93</v>
      </c>
      <c r="K11" s="30">
        <f t="shared" si="8"/>
        <v>1</v>
      </c>
      <c r="L11" s="31">
        <v>0</v>
      </c>
      <c r="M11" s="265">
        <f t="shared" si="9"/>
        <v>0</v>
      </c>
      <c r="N11" s="25"/>
      <c r="O11" s="53" t="s">
        <v>37</v>
      </c>
      <c r="P11" s="28">
        <f t="shared" si="4"/>
        <v>15</v>
      </c>
      <c r="Q11" s="28">
        <v>15</v>
      </c>
      <c r="R11" s="30">
        <f t="shared" si="5"/>
        <v>1</v>
      </c>
      <c r="S11" s="33">
        <v>0</v>
      </c>
      <c r="T11" s="265">
        <f t="shared" si="6"/>
        <v>0</v>
      </c>
      <c r="U11" s="25"/>
      <c r="V11" s="53" t="s">
        <v>37</v>
      </c>
      <c r="W11" s="28">
        <f t="shared" si="7"/>
        <v>0</v>
      </c>
      <c r="X11" s="28">
        <v>0</v>
      </c>
      <c r="Y11" s="30">
        <v>0</v>
      </c>
      <c r="Z11" s="33">
        <v>0</v>
      </c>
      <c r="AA11" s="32">
        <v>0</v>
      </c>
    </row>
    <row r="12" spans="1:27" x14ac:dyDescent="0.25">
      <c r="A12" s="53" t="s">
        <v>38</v>
      </c>
      <c r="B12" s="99">
        <f t="shared" si="0"/>
        <v>0</v>
      </c>
      <c r="C12" s="29">
        <v>0</v>
      </c>
      <c r="D12" s="75">
        <v>0</v>
      </c>
      <c r="E12" s="31">
        <v>0</v>
      </c>
      <c r="F12" s="74">
        <v>0</v>
      </c>
      <c r="G12" s="24"/>
      <c r="H12" s="53" t="s">
        <v>38</v>
      </c>
      <c r="I12" s="99">
        <f t="shared" si="3"/>
        <v>11</v>
      </c>
      <c r="J12" s="29">
        <v>11</v>
      </c>
      <c r="K12" s="30">
        <f t="shared" si="8"/>
        <v>1</v>
      </c>
      <c r="L12" s="31">
        <v>0</v>
      </c>
      <c r="M12" s="265">
        <f t="shared" si="9"/>
        <v>0</v>
      </c>
      <c r="N12" s="25"/>
      <c r="O12" s="53" t="s">
        <v>38</v>
      </c>
      <c r="P12" s="28">
        <f t="shared" si="4"/>
        <v>3</v>
      </c>
      <c r="Q12" s="28">
        <v>3</v>
      </c>
      <c r="R12" s="30">
        <f t="shared" si="5"/>
        <v>1</v>
      </c>
      <c r="S12" s="33">
        <v>0</v>
      </c>
      <c r="T12" s="265">
        <f t="shared" si="6"/>
        <v>0</v>
      </c>
      <c r="U12" s="25"/>
      <c r="V12" s="53" t="s">
        <v>38</v>
      </c>
      <c r="W12" s="28">
        <f t="shared" si="7"/>
        <v>1</v>
      </c>
      <c r="X12" s="28">
        <v>1</v>
      </c>
      <c r="Y12" s="30">
        <f t="shared" si="10"/>
        <v>1</v>
      </c>
      <c r="Z12" s="33">
        <v>0</v>
      </c>
      <c r="AA12" s="32">
        <f t="shared" si="11"/>
        <v>0</v>
      </c>
    </row>
    <row r="13" spans="1:27" x14ac:dyDescent="0.25">
      <c r="A13" s="53" t="s">
        <v>39</v>
      </c>
      <c r="B13" s="99">
        <f t="shared" si="0"/>
        <v>0</v>
      </c>
      <c r="C13" s="29">
        <v>0</v>
      </c>
      <c r="D13" s="75">
        <v>0</v>
      </c>
      <c r="E13" s="31">
        <v>0</v>
      </c>
      <c r="F13" s="74">
        <v>0</v>
      </c>
      <c r="G13" s="24"/>
      <c r="H13" s="53" t="s">
        <v>39</v>
      </c>
      <c r="I13" s="99">
        <f t="shared" si="3"/>
        <v>26</v>
      </c>
      <c r="J13" s="29">
        <v>26</v>
      </c>
      <c r="K13" s="30">
        <f t="shared" si="8"/>
        <v>1</v>
      </c>
      <c r="L13" s="31">
        <v>0</v>
      </c>
      <c r="M13" s="265">
        <f t="shared" si="9"/>
        <v>0</v>
      </c>
      <c r="N13" s="25"/>
      <c r="O13" s="53" t="s">
        <v>39</v>
      </c>
      <c r="P13" s="28">
        <f t="shared" si="4"/>
        <v>3</v>
      </c>
      <c r="Q13" s="28">
        <v>3</v>
      </c>
      <c r="R13" s="30">
        <f t="shared" si="5"/>
        <v>1</v>
      </c>
      <c r="S13" s="33">
        <v>0</v>
      </c>
      <c r="T13" s="265">
        <f t="shared" si="6"/>
        <v>0</v>
      </c>
      <c r="U13" s="25"/>
      <c r="V13" s="53" t="s">
        <v>39</v>
      </c>
      <c r="W13" s="28">
        <f t="shared" si="7"/>
        <v>0</v>
      </c>
      <c r="X13" s="28">
        <v>0</v>
      </c>
      <c r="Y13" s="30">
        <v>0</v>
      </c>
      <c r="Z13" s="33">
        <v>0</v>
      </c>
      <c r="AA13" s="32">
        <v>0</v>
      </c>
    </row>
    <row r="14" spans="1:27" x14ac:dyDescent="0.25">
      <c r="A14" s="53" t="s">
        <v>40</v>
      </c>
      <c r="B14" s="99">
        <f t="shared" si="0"/>
        <v>0</v>
      </c>
      <c r="C14" s="29">
        <v>0</v>
      </c>
      <c r="D14" s="75">
        <v>0</v>
      </c>
      <c r="E14" s="31">
        <v>0</v>
      </c>
      <c r="F14" s="74">
        <v>0</v>
      </c>
      <c r="G14" s="24"/>
      <c r="H14" s="53" t="s">
        <v>40</v>
      </c>
      <c r="I14" s="99">
        <f t="shared" si="3"/>
        <v>49</v>
      </c>
      <c r="J14" s="29">
        <v>49</v>
      </c>
      <c r="K14" s="30">
        <f t="shared" si="8"/>
        <v>1</v>
      </c>
      <c r="L14" s="31">
        <v>0</v>
      </c>
      <c r="M14" s="265">
        <f t="shared" si="9"/>
        <v>0</v>
      </c>
      <c r="N14" s="25"/>
      <c r="O14" s="53" t="s">
        <v>40</v>
      </c>
      <c r="P14" s="28">
        <f t="shared" si="4"/>
        <v>1</v>
      </c>
      <c r="Q14" s="28">
        <v>1</v>
      </c>
      <c r="R14" s="30">
        <f t="shared" si="5"/>
        <v>1</v>
      </c>
      <c r="S14" s="33">
        <v>0</v>
      </c>
      <c r="T14" s="265">
        <f t="shared" si="6"/>
        <v>0</v>
      </c>
      <c r="U14" s="25"/>
      <c r="V14" s="53" t="s">
        <v>40</v>
      </c>
      <c r="W14" s="28">
        <f t="shared" si="7"/>
        <v>1</v>
      </c>
      <c r="X14" s="28">
        <v>1</v>
      </c>
      <c r="Y14" s="30">
        <f t="shared" si="10"/>
        <v>1</v>
      </c>
      <c r="Z14" s="33">
        <v>0</v>
      </c>
      <c r="AA14" s="32">
        <f t="shared" si="11"/>
        <v>0</v>
      </c>
    </row>
    <row r="15" spans="1:27" x14ac:dyDescent="0.25">
      <c r="A15" s="53" t="s">
        <v>41</v>
      </c>
      <c r="B15" s="99">
        <f t="shared" si="0"/>
        <v>0</v>
      </c>
      <c r="C15" s="29">
        <v>0</v>
      </c>
      <c r="D15" s="75">
        <v>0</v>
      </c>
      <c r="E15" s="31">
        <v>0</v>
      </c>
      <c r="F15" s="74">
        <v>0</v>
      </c>
      <c r="G15" s="24"/>
      <c r="H15" s="53" t="s">
        <v>41</v>
      </c>
      <c r="I15" s="99">
        <f t="shared" si="3"/>
        <v>102</v>
      </c>
      <c r="J15" s="29">
        <v>101</v>
      </c>
      <c r="K15" s="30">
        <f t="shared" si="8"/>
        <v>0.99019607843137258</v>
      </c>
      <c r="L15" s="31">
        <v>1</v>
      </c>
      <c r="M15" s="265">
        <f t="shared" si="9"/>
        <v>9.8039215686274508E-3</v>
      </c>
      <c r="N15" s="25"/>
      <c r="O15" s="53" t="s">
        <v>41</v>
      </c>
      <c r="P15" s="28">
        <f t="shared" si="4"/>
        <v>14</v>
      </c>
      <c r="Q15" s="28">
        <v>14</v>
      </c>
      <c r="R15" s="30">
        <f t="shared" si="5"/>
        <v>1</v>
      </c>
      <c r="S15" s="33">
        <v>0</v>
      </c>
      <c r="T15" s="265">
        <f t="shared" si="6"/>
        <v>0</v>
      </c>
      <c r="U15" s="25"/>
      <c r="V15" s="53" t="s">
        <v>41</v>
      </c>
      <c r="W15" s="28">
        <f t="shared" si="7"/>
        <v>7</v>
      </c>
      <c r="X15" s="28">
        <v>7</v>
      </c>
      <c r="Y15" s="30">
        <f t="shared" si="10"/>
        <v>1</v>
      </c>
      <c r="Z15" s="33">
        <v>0</v>
      </c>
      <c r="AA15" s="32">
        <f t="shared" si="11"/>
        <v>0</v>
      </c>
    </row>
    <row r="16" spans="1:27" x14ac:dyDescent="0.25">
      <c r="A16" s="53" t="s">
        <v>42</v>
      </c>
      <c r="B16" s="99">
        <f t="shared" si="0"/>
        <v>1</v>
      </c>
      <c r="C16" s="29">
        <v>1</v>
      </c>
      <c r="D16" s="30">
        <f t="shared" si="1"/>
        <v>1</v>
      </c>
      <c r="E16" s="31">
        <v>0</v>
      </c>
      <c r="F16" s="74">
        <f t="shared" si="2"/>
        <v>0</v>
      </c>
      <c r="G16" s="24"/>
      <c r="H16" s="53" t="s">
        <v>42</v>
      </c>
      <c r="I16" s="99">
        <f t="shared" si="3"/>
        <v>272</v>
      </c>
      <c r="J16" s="29">
        <v>271</v>
      </c>
      <c r="K16" s="30">
        <f t="shared" si="8"/>
        <v>0.99632352941176472</v>
      </c>
      <c r="L16" s="31">
        <v>1</v>
      </c>
      <c r="M16" s="265">
        <f t="shared" si="9"/>
        <v>3.6764705882352941E-3</v>
      </c>
      <c r="N16" s="25"/>
      <c r="O16" s="53" t="s">
        <v>42</v>
      </c>
      <c r="P16" s="28">
        <f t="shared" si="4"/>
        <v>43</v>
      </c>
      <c r="Q16" s="28">
        <v>43</v>
      </c>
      <c r="R16" s="30">
        <f t="shared" si="5"/>
        <v>1</v>
      </c>
      <c r="S16" s="33">
        <v>0</v>
      </c>
      <c r="T16" s="265">
        <f t="shared" si="6"/>
        <v>0</v>
      </c>
      <c r="U16" s="25"/>
      <c r="V16" s="53" t="s">
        <v>42</v>
      </c>
      <c r="W16" s="28">
        <f t="shared" si="7"/>
        <v>8</v>
      </c>
      <c r="X16" s="28">
        <v>8</v>
      </c>
      <c r="Y16" s="30">
        <f t="shared" si="10"/>
        <v>1</v>
      </c>
      <c r="Z16" s="33">
        <v>0</v>
      </c>
      <c r="AA16" s="32">
        <f t="shared" si="11"/>
        <v>0</v>
      </c>
    </row>
    <row r="17" spans="1:27" x14ac:dyDescent="0.25">
      <c r="A17" s="53" t="s">
        <v>43</v>
      </c>
      <c r="B17" s="99">
        <f t="shared" si="0"/>
        <v>33</v>
      </c>
      <c r="C17" s="29">
        <v>33</v>
      </c>
      <c r="D17" s="30">
        <f t="shared" si="1"/>
        <v>1</v>
      </c>
      <c r="E17" s="31">
        <v>0</v>
      </c>
      <c r="F17" s="74">
        <f t="shared" si="2"/>
        <v>0</v>
      </c>
      <c r="G17" s="24"/>
      <c r="H17" s="53" t="s">
        <v>43</v>
      </c>
      <c r="I17" s="99">
        <f t="shared" si="3"/>
        <v>572</v>
      </c>
      <c r="J17" s="29">
        <v>571</v>
      </c>
      <c r="K17" s="30">
        <f t="shared" si="8"/>
        <v>0.99825174825174823</v>
      </c>
      <c r="L17" s="31">
        <v>1</v>
      </c>
      <c r="M17" s="265">
        <f t="shared" si="9"/>
        <v>1.7482517482517483E-3</v>
      </c>
      <c r="N17" s="25"/>
      <c r="O17" s="53" t="s">
        <v>43</v>
      </c>
      <c r="P17" s="28">
        <f t="shared" si="4"/>
        <v>130</v>
      </c>
      <c r="Q17" s="28">
        <v>130</v>
      </c>
      <c r="R17" s="30">
        <f t="shared" si="5"/>
        <v>1</v>
      </c>
      <c r="S17" s="33">
        <v>0</v>
      </c>
      <c r="T17" s="265">
        <f t="shared" si="6"/>
        <v>0</v>
      </c>
      <c r="U17" s="25"/>
      <c r="V17" s="53" t="s">
        <v>43</v>
      </c>
      <c r="W17" s="28">
        <f t="shared" si="7"/>
        <v>55</v>
      </c>
      <c r="X17" s="28">
        <v>55</v>
      </c>
      <c r="Y17" s="30">
        <f t="shared" si="10"/>
        <v>1</v>
      </c>
      <c r="Z17" s="33">
        <v>0</v>
      </c>
      <c r="AA17" s="32">
        <f t="shared" si="11"/>
        <v>0</v>
      </c>
    </row>
    <row r="18" spans="1:27" x14ac:dyDescent="0.25">
      <c r="A18" s="53" t="s">
        <v>44</v>
      </c>
      <c r="B18" s="99">
        <f t="shared" si="0"/>
        <v>11</v>
      </c>
      <c r="C18" s="29">
        <v>11</v>
      </c>
      <c r="D18" s="30">
        <f t="shared" si="1"/>
        <v>1</v>
      </c>
      <c r="E18" s="31">
        <v>0</v>
      </c>
      <c r="F18" s="74">
        <f t="shared" si="2"/>
        <v>0</v>
      </c>
      <c r="G18" s="24"/>
      <c r="H18" s="53" t="s">
        <v>44</v>
      </c>
      <c r="I18" s="99">
        <f t="shared" si="3"/>
        <v>387</v>
      </c>
      <c r="J18" s="29">
        <v>387</v>
      </c>
      <c r="K18" s="30">
        <f t="shared" si="8"/>
        <v>1</v>
      </c>
      <c r="L18" s="31">
        <v>0</v>
      </c>
      <c r="M18" s="265">
        <f t="shared" si="9"/>
        <v>0</v>
      </c>
      <c r="N18" s="25"/>
      <c r="O18" s="53" t="s">
        <v>44</v>
      </c>
      <c r="P18" s="28">
        <f t="shared" si="4"/>
        <v>61</v>
      </c>
      <c r="Q18" s="28">
        <v>61</v>
      </c>
      <c r="R18" s="30">
        <f t="shared" si="5"/>
        <v>1</v>
      </c>
      <c r="S18" s="33">
        <v>0</v>
      </c>
      <c r="T18" s="265">
        <f t="shared" si="6"/>
        <v>0</v>
      </c>
      <c r="U18" s="25"/>
      <c r="V18" s="53" t="s">
        <v>44</v>
      </c>
      <c r="W18" s="28">
        <f t="shared" si="7"/>
        <v>14</v>
      </c>
      <c r="X18" s="28">
        <v>14</v>
      </c>
      <c r="Y18" s="30">
        <f t="shared" si="10"/>
        <v>1</v>
      </c>
      <c r="Z18" s="33">
        <v>0</v>
      </c>
      <c r="AA18" s="32">
        <f t="shared" si="11"/>
        <v>0</v>
      </c>
    </row>
    <row r="19" spans="1:27" x14ac:dyDescent="0.25">
      <c r="A19" s="53" t="s">
        <v>45</v>
      </c>
      <c r="B19" s="99">
        <f t="shared" si="0"/>
        <v>1</v>
      </c>
      <c r="C19" s="29">
        <v>1</v>
      </c>
      <c r="D19" s="30">
        <f t="shared" si="1"/>
        <v>1</v>
      </c>
      <c r="E19" s="31">
        <v>0</v>
      </c>
      <c r="F19" s="74">
        <f t="shared" si="2"/>
        <v>0</v>
      </c>
      <c r="G19" s="24"/>
      <c r="H19" s="53" t="s">
        <v>45</v>
      </c>
      <c r="I19" s="99">
        <f t="shared" si="3"/>
        <v>80</v>
      </c>
      <c r="J19" s="29">
        <v>79</v>
      </c>
      <c r="K19" s="30">
        <f t="shared" si="8"/>
        <v>0.98750000000000004</v>
      </c>
      <c r="L19" s="31">
        <v>1</v>
      </c>
      <c r="M19" s="265">
        <f t="shared" si="9"/>
        <v>1.2500000000000001E-2</v>
      </c>
      <c r="N19" s="25"/>
      <c r="O19" s="53" t="s">
        <v>45</v>
      </c>
      <c r="P19" s="28">
        <f t="shared" si="4"/>
        <v>24</v>
      </c>
      <c r="Q19" s="28">
        <v>24</v>
      </c>
      <c r="R19" s="30">
        <f t="shared" si="5"/>
        <v>1</v>
      </c>
      <c r="S19" s="33">
        <v>0</v>
      </c>
      <c r="T19" s="265">
        <f t="shared" si="6"/>
        <v>0</v>
      </c>
      <c r="U19" s="25"/>
      <c r="V19" s="53" t="s">
        <v>45</v>
      </c>
      <c r="W19" s="28">
        <f t="shared" si="7"/>
        <v>6</v>
      </c>
      <c r="X19" s="28">
        <v>6</v>
      </c>
      <c r="Y19" s="30">
        <f t="shared" si="10"/>
        <v>1</v>
      </c>
      <c r="Z19" s="33">
        <v>0</v>
      </c>
      <c r="AA19" s="32">
        <f t="shared" si="11"/>
        <v>0</v>
      </c>
    </row>
    <row r="20" spans="1:27" ht="15.75" thickBot="1" x14ac:dyDescent="0.3">
      <c r="A20" s="54" t="s">
        <v>46</v>
      </c>
      <c r="B20" s="99">
        <f t="shared" si="0"/>
        <v>0</v>
      </c>
      <c r="C20" s="123">
        <v>0</v>
      </c>
      <c r="D20" s="75">
        <v>0</v>
      </c>
      <c r="E20" s="125">
        <v>0</v>
      </c>
      <c r="F20" s="74">
        <v>0</v>
      </c>
      <c r="G20" s="24"/>
      <c r="H20" s="54" t="s">
        <v>46</v>
      </c>
      <c r="I20" s="121">
        <f t="shared" ref="I20" si="12">SUM(J20,L20)</f>
        <v>134</v>
      </c>
      <c r="J20" s="123">
        <v>134</v>
      </c>
      <c r="K20" s="108">
        <f t="shared" si="8"/>
        <v>1</v>
      </c>
      <c r="L20" s="125">
        <v>0</v>
      </c>
      <c r="M20" s="266">
        <f t="shared" si="9"/>
        <v>0</v>
      </c>
      <c r="N20" s="25"/>
      <c r="O20" s="54" t="s">
        <v>46</v>
      </c>
      <c r="P20" s="28">
        <f t="shared" si="4"/>
        <v>12</v>
      </c>
      <c r="Q20" s="107">
        <v>12</v>
      </c>
      <c r="R20" s="30">
        <f t="shared" si="5"/>
        <v>1</v>
      </c>
      <c r="S20" s="109">
        <v>0</v>
      </c>
      <c r="T20" s="266">
        <f t="shared" si="6"/>
        <v>0</v>
      </c>
      <c r="U20" s="25"/>
      <c r="V20" s="54" t="s">
        <v>46</v>
      </c>
      <c r="W20" s="28">
        <f t="shared" si="7"/>
        <v>8</v>
      </c>
      <c r="X20" s="107">
        <v>8</v>
      </c>
      <c r="Y20" s="30">
        <f t="shared" si="10"/>
        <v>1</v>
      </c>
      <c r="Z20" s="109">
        <v>0</v>
      </c>
      <c r="AA20" s="32">
        <f t="shared" si="11"/>
        <v>0</v>
      </c>
    </row>
    <row r="21" spans="1:27" ht="15.75" thickBot="1" x14ac:dyDescent="0.3">
      <c r="A21" s="55" t="s">
        <v>15</v>
      </c>
      <c r="B21" s="122">
        <f>SUM(B7:B20)</f>
        <v>51</v>
      </c>
      <c r="C21" s="122">
        <f>SUM(C7:C20)</f>
        <v>51</v>
      </c>
      <c r="D21" s="124">
        <f t="shared" ref="D21" si="13">+C21/B21</f>
        <v>1</v>
      </c>
      <c r="E21" s="161">
        <f>SUM(E7:E20)</f>
        <v>0</v>
      </c>
      <c r="F21" s="124">
        <f>+E21/B21</f>
        <v>0</v>
      </c>
      <c r="G21" s="24"/>
      <c r="H21" s="55" t="s">
        <v>15</v>
      </c>
      <c r="I21" s="122">
        <f>SUM(I7:I20)</f>
        <v>2058</v>
      </c>
      <c r="J21" s="122">
        <f>SUM(J7:J20)</f>
        <v>2053</v>
      </c>
      <c r="K21" s="124">
        <f t="shared" si="8"/>
        <v>0.99757045675413025</v>
      </c>
      <c r="L21" s="126">
        <f>SUM(L7:L20)</f>
        <v>5</v>
      </c>
      <c r="M21" s="124">
        <f>+L21/I21</f>
        <v>2.4295432458697765E-3</v>
      </c>
      <c r="N21" s="25"/>
      <c r="O21" s="55" t="s">
        <v>15</v>
      </c>
      <c r="P21" s="122">
        <f>SUM(P7:P20)</f>
        <v>368</v>
      </c>
      <c r="Q21" s="122">
        <f>SUM(Q7:Q20)</f>
        <v>368</v>
      </c>
      <c r="R21" s="144">
        <f t="shared" ref="R21" si="14">+Q21/P21</f>
        <v>1</v>
      </c>
      <c r="S21" s="126">
        <f>SUM(S7:S20)</f>
        <v>0</v>
      </c>
      <c r="T21" s="145">
        <f t="shared" si="6"/>
        <v>0</v>
      </c>
      <c r="U21" s="25"/>
      <c r="V21" s="55" t="s">
        <v>15</v>
      </c>
      <c r="W21" s="122">
        <f>SUM(W7:W20)</f>
        <v>130</v>
      </c>
      <c r="X21" s="122">
        <f>SUM(X7:X20)</f>
        <v>130</v>
      </c>
      <c r="Y21" s="144">
        <f t="shared" ref="Y21" si="15">+X21/W21</f>
        <v>1</v>
      </c>
      <c r="Z21" s="126">
        <f>SUM(Z7:Z20)</f>
        <v>0</v>
      </c>
      <c r="AA21" s="145">
        <f t="shared" ref="AA21" si="16">+Z21/W21</f>
        <v>0</v>
      </c>
    </row>
    <row r="22" spans="1:27" ht="15.75" thickBot="1" x14ac:dyDescent="0.3">
      <c r="A22" s="35"/>
      <c r="B22" s="36"/>
      <c r="C22" s="36"/>
      <c r="D22" s="36"/>
      <c r="E22" s="37"/>
      <c r="F22" s="37"/>
      <c r="G22" s="24"/>
      <c r="H22" s="35"/>
      <c r="I22" s="36"/>
      <c r="J22" s="36"/>
      <c r="K22" s="36"/>
      <c r="L22" s="37"/>
      <c r="M22" s="37"/>
      <c r="N22" s="25"/>
      <c r="O22" s="35"/>
      <c r="P22" s="36"/>
      <c r="Q22" s="36"/>
      <c r="R22" s="36"/>
      <c r="S22" s="37"/>
      <c r="T22" s="37"/>
      <c r="U22" s="25"/>
      <c r="V22" s="35"/>
      <c r="W22" s="36"/>
      <c r="X22" s="36"/>
      <c r="Y22" s="36"/>
      <c r="Z22" s="37"/>
      <c r="AA22" s="37"/>
    </row>
    <row r="23" spans="1:27" x14ac:dyDescent="0.25">
      <c r="A23" s="352" t="s">
        <v>47</v>
      </c>
      <c r="B23" s="354" t="s">
        <v>28</v>
      </c>
      <c r="C23" s="354" t="s">
        <v>29</v>
      </c>
      <c r="D23" s="356" t="s">
        <v>30</v>
      </c>
      <c r="E23" s="354" t="s">
        <v>31</v>
      </c>
      <c r="F23" s="356" t="s">
        <v>32</v>
      </c>
      <c r="G23" s="24"/>
      <c r="H23" s="352" t="s">
        <v>47</v>
      </c>
      <c r="I23" s="354" t="s">
        <v>28</v>
      </c>
      <c r="J23" s="354" t="s">
        <v>29</v>
      </c>
      <c r="K23" s="356" t="s">
        <v>30</v>
      </c>
      <c r="L23" s="354" t="s">
        <v>31</v>
      </c>
      <c r="M23" s="356" t="s">
        <v>32</v>
      </c>
      <c r="N23" s="25"/>
      <c r="O23" s="352" t="s">
        <v>47</v>
      </c>
      <c r="P23" s="354" t="s">
        <v>28</v>
      </c>
      <c r="Q23" s="354" t="s">
        <v>29</v>
      </c>
      <c r="R23" s="356" t="s">
        <v>30</v>
      </c>
      <c r="S23" s="354" t="s">
        <v>31</v>
      </c>
      <c r="T23" s="356" t="s">
        <v>32</v>
      </c>
      <c r="U23" s="25"/>
      <c r="V23" s="352" t="s">
        <v>47</v>
      </c>
      <c r="W23" s="354" t="s">
        <v>28</v>
      </c>
      <c r="X23" s="354" t="s">
        <v>29</v>
      </c>
      <c r="Y23" s="356" t="s">
        <v>30</v>
      </c>
      <c r="Z23" s="354" t="s">
        <v>31</v>
      </c>
      <c r="AA23" s="356" t="s">
        <v>32</v>
      </c>
    </row>
    <row r="24" spans="1:27" ht="15.75" thickBot="1" x14ac:dyDescent="0.3">
      <c r="A24" s="353"/>
      <c r="B24" s="355"/>
      <c r="C24" s="355"/>
      <c r="D24" s="357"/>
      <c r="E24" s="355"/>
      <c r="F24" s="357"/>
      <c r="G24" s="24"/>
      <c r="H24" s="353"/>
      <c r="I24" s="355"/>
      <c r="J24" s="355"/>
      <c r="K24" s="357"/>
      <c r="L24" s="355"/>
      <c r="M24" s="357"/>
      <c r="N24" s="25"/>
      <c r="O24" s="353"/>
      <c r="P24" s="355"/>
      <c r="Q24" s="355"/>
      <c r="R24" s="357"/>
      <c r="S24" s="355"/>
      <c r="T24" s="357"/>
      <c r="U24" s="25"/>
      <c r="V24" s="353"/>
      <c r="W24" s="355"/>
      <c r="X24" s="355"/>
      <c r="Y24" s="357"/>
      <c r="Z24" s="355"/>
      <c r="AA24" s="357"/>
    </row>
    <row r="25" spans="1:27" x14ac:dyDescent="0.25">
      <c r="A25" s="77" t="s">
        <v>48</v>
      </c>
      <c r="B25" s="119">
        <f t="shared" ref="B25:B34" si="17">SUM(C25,E25)</f>
        <v>0</v>
      </c>
      <c r="C25" s="78">
        <v>0</v>
      </c>
      <c r="D25" s="281">
        <v>0</v>
      </c>
      <c r="E25" s="79">
        <v>0</v>
      </c>
      <c r="F25" s="80">
        <v>0</v>
      </c>
      <c r="G25" s="24"/>
      <c r="H25" s="56" t="s">
        <v>48</v>
      </c>
      <c r="I25" s="119">
        <f>SUM(J25,L25)</f>
        <v>97</v>
      </c>
      <c r="J25" s="78">
        <v>97</v>
      </c>
      <c r="K25" s="277">
        <f>+J25/I25</f>
        <v>1</v>
      </c>
      <c r="L25" s="79">
        <v>0</v>
      </c>
      <c r="M25" s="267">
        <f>+L25/I25</f>
        <v>0</v>
      </c>
      <c r="N25" s="25"/>
      <c r="O25" s="56" t="s">
        <v>48</v>
      </c>
      <c r="P25" s="38">
        <f>SUM(Q25,S25)</f>
        <v>22</v>
      </c>
      <c r="Q25" s="38">
        <v>22</v>
      </c>
      <c r="R25" s="277">
        <f>+Q25/P25</f>
        <v>1</v>
      </c>
      <c r="S25" s="44">
        <v>0</v>
      </c>
      <c r="T25" s="41">
        <f>+S25/P25</f>
        <v>0</v>
      </c>
      <c r="U25" s="25"/>
      <c r="V25" s="56" t="s">
        <v>48</v>
      </c>
      <c r="W25" s="38">
        <f>SUM(X25,Z25)</f>
        <v>11</v>
      </c>
      <c r="X25" s="45">
        <v>11</v>
      </c>
      <c r="Y25" s="43">
        <f>+X25/W25</f>
        <v>1</v>
      </c>
      <c r="Z25" s="44">
        <v>0</v>
      </c>
      <c r="AA25" s="41">
        <f>+Z25/W25</f>
        <v>0</v>
      </c>
    </row>
    <row r="26" spans="1:27" x14ac:dyDescent="0.25">
      <c r="A26" s="81" t="s">
        <v>49</v>
      </c>
      <c r="B26" s="119">
        <f t="shared" si="17"/>
        <v>0</v>
      </c>
      <c r="C26" s="78">
        <v>0</v>
      </c>
      <c r="D26" s="281">
        <v>0</v>
      </c>
      <c r="E26" s="79">
        <v>0</v>
      </c>
      <c r="F26" s="80">
        <v>0</v>
      </c>
      <c r="G26" s="24"/>
      <c r="H26" s="57" t="s">
        <v>49</v>
      </c>
      <c r="I26" s="119">
        <f t="shared" ref="I26:I34" si="18">SUM(J26,L26)</f>
        <v>111</v>
      </c>
      <c r="J26" s="78">
        <v>110</v>
      </c>
      <c r="K26" s="278">
        <f>+J26/I26</f>
        <v>0.99099099099099097</v>
      </c>
      <c r="L26" s="79">
        <v>1</v>
      </c>
      <c r="M26" s="267">
        <f t="shared" ref="M26:M35" si="19">+L26/I26</f>
        <v>9.0090090090090089E-3</v>
      </c>
      <c r="N26" s="25"/>
      <c r="O26" s="57" t="s">
        <v>49</v>
      </c>
      <c r="P26" s="38">
        <f t="shared" ref="P26:P34" si="20">SUM(Q26,S26)</f>
        <v>13</v>
      </c>
      <c r="Q26" s="38">
        <v>13</v>
      </c>
      <c r="R26" s="277">
        <f t="shared" ref="R26:R34" si="21">+Q26/P26</f>
        <v>1</v>
      </c>
      <c r="S26" s="44">
        <v>0</v>
      </c>
      <c r="T26" s="41">
        <f t="shared" ref="T26:T35" si="22">+S26/P26</f>
        <v>0</v>
      </c>
      <c r="U26" s="25"/>
      <c r="V26" s="57" t="s">
        <v>49</v>
      </c>
      <c r="W26" s="38">
        <f t="shared" ref="W26:W34" si="23">SUM(X26,Z26)</f>
        <v>15</v>
      </c>
      <c r="X26" s="45">
        <v>15</v>
      </c>
      <c r="Y26" s="43">
        <f t="shared" ref="Y26:Y34" si="24">+X26/W26</f>
        <v>1</v>
      </c>
      <c r="Z26" s="44">
        <v>0</v>
      </c>
      <c r="AA26" s="41">
        <f t="shared" ref="AA26:AA34" si="25">+Z26/W26</f>
        <v>0</v>
      </c>
    </row>
    <row r="27" spans="1:27" x14ac:dyDescent="0.25">
      <c r="A27" s="81" t="s">
        <v>50</v>
      </c>
      <c r="B27" s="119">
        <f t="shared" si="17"/>
        <v>0</v>
      </c>
      <c r="C27" s="78">
        <v>0</v>
      </c>
      <c r="D27" s="281">
        <v>0</v>
      </c>
      <c r="E27" s="79">
        <v>0</v>
      </c>
      <c r="F27" s="80">
        <v>0</v>
      </c>
      <c r="G27" s="24"/>
      <c r="H27" s="57" t="s">
        <v>50</v>
      </c>
      <c r="I27" s="119">
        <f t="shared" si="18"/>
        <v>0</v>
      </c>
      <c r="J27" s="78">
        <v>0</v>
      </c>
      <c r="K27" s="278">
        <v>0</v>
      </c>
      <c r="L27" s="79">
        <v>0</v>
      </c>
      <c r="M27" s="267">
        <v>0</v>
      </c>
      <c r="N27" s="25"/>
      <c r="O27" s="57" t="s">
        <v>50</v>
      </c>
      <c r="P27" s="38">
        <f t="shared" si="20"/>
        <v>1</v>
      </c>
      <c r="Q27" s="38">
        <v>1</v>
      </c>
      <c r="R27" s="277">
        <f t="shared" si="21"/>
        <v>1</v>
      </c>
      <c r="S27" s="44">
        <v>0</v>
      </c>
      <c r="T27" s="41">
        <v>0</v>
      </c>
      <c r="U27" s="25"/>
      <c r="V27" s="57" t="s">
        <v>50</v>
      </c>
      <c r="W27" s="38">
        <f t="shared" si="23"/>
        <v>0</v>
      </c>
      <c r="X27" s="45">
        <v>0</v>
      </c>
      <c r="Y27" s="43">
        <v>0</v>
      </c>
      <c r="Z27" s="44">
        <v>0</v>
      </c>
      <c r="AA27" s="41">
        <v>0</v>
      </c>
    </row>
    <row r="28" spans="1:27" x14ac:dyDescent="0.25">
      <c r="A28" s="81" t="s">
        <v>51</v>
      </c>
      <c r="B28" s="119">
        <f t="shared" si="17"/>
        <v>14</v>
      </c>
      <c r="C28" s="78">
        <v>14</v>
      </c>
      <c r="D28" s="281">
        <f t="shared" ref="D28" si="26">+C28/B28</f>
        <v>1</v>
      </c>
      <c r="E28" s="79">
        <v>0</v>
      </c>
      <c r="F28" s="80">
        <f t="shared" ref="F28:F35" si="27">+E28/B28</f>
        <v>0</v>
      </c>
      <c r="G28" s="24"/>
      <c r="H28" s="57" t="s">
        <v>51</v>
      </c>
      <c r="I28" s="119">
        <f t="shared" si="18"/>
        <v>627</v>
      </c>
      <c r="J28" s="78">
        <v>627</v>
      </c>
      <c r="K28" s="278">
        <f t="shared" ref="K28:K35" si="28">+J28/I28</f>
        <v>1</v>
      </c>
      <c r="L28" s="79">
        <v>0</v>
      </c>
      <c r="M28" s="267">
        <f t="shared" si="19"/>
        <v>0</v>
      </c>
      <c r="N28" s="25"/>
      <c r="O28" s="57" t="s">
        <v>51</v>
      </c>
      <c r="P28" s="38">
        <f t="shared" si="20"/>
        <v>177</v>
      </c>
      <c r="Q28" s="38">
        <v>177</v>
      </c>
      <c r="R28" s="277">
        <f t="shared" si="21"/>
        <v>1</v>
      </c>
      <c r="S28" s="44">
        <v>0</v>
      </c>
      <c r="T28" s="41">
        <f t="shared" si="22"/>
        <v>0</v>
      </c>
      <c r="U28" s="25"/>
      <c r="V28" s="57" t="s">
        <v>51</v>
      </c>
      <c r="W28" s="38">
        <f t="shared" si="23"/>
        <v>126</v>
      </c>
      <c r="X28" s="45">
        <v>126</v>
      </c>
      <c r="Y28" s="43">
        <f t="shared" si="24"/>
        <v>1</v>
      </c>
      <c r="Z28" s="44">
        <v>0</v>
      </c>
      <c r="AA28" s="41">
        <f t="shared" si="25"/>
        <v>0</v>
      </c>
    </row>
    <row r="29" spans="1:27" x14ac:dyDescent="0.25">
      <c r="A29" s="81" t="s">
        <v>52</v>
      </c>
      <c r="B29" s="119">
        <f t="shared" si="17"/>
        <v>0</v>
      </c>
      <c r="C29" s="78">
        <v>0</v>
      </c>
      <c r="D29" s="281">
        <v>0</v>
      </c>
      <c r="E29" s="79">
        <v>0</v>
      </c>
      <c r="F29" s="80">
        <v>0</v>
      </c>
      <c r="G29" s="24"/>
      <c r="H29" s="57" t="s">
        <v>52</v>
      </c>
      <c r="I29" s="119">
        <f t="shared" si="18"/>
        <v>10</v>
      </c>
      <c r="J29" s="78">
        <v>10</v>
      </c>
      <c r="K29" s="278">
        <f t="shared" si="28"/>
        <v>1</v>
      </c>
      <c r="L29" s="79">
        <v>0</v>
      </c>
      <c r="M29" s="267">
        <f t="shared" si="19"/>
        <v>0</v>
      </c>
      <c r="N29" s="25"/>
      <c r="O29" s="57" t="s">
        <v>52</v>
      </c>
      <c r="P29" s="38">
        <f t="shared" si="20"/>
        <v>5</v>
      </c>
      <c r="Q29" s="38">
        <v>5</v>
      </c>
      <c r="R29" s="277">
        <f t="shared" si="21"/>
        <v>1</v>
      </c>
      <c r="S29" s="44">
        <v>0</v>
      </c>
      <c r="T29" s="41">
        <v>0</v>
      </c>
      <c r="U29" s="25"/>
      <c r="V29" s="57" t="s">
        <v>52</v>
      </c>
      <c r="W29" s="38">
        <f t="shared" si="23"/>
        <v>2</v>
      </c>
      <c r="X29" s="45">
        <v>2</v>
      </c>
      <c r="Y29" s="43">
        <f t="shared" si="24"/>
        <v>1</v>
      </c>
      <c r="Z29" s="44">
        <v>0</v>
      </c>
      <c r="AA29" s="41">
        <f t="shared" si="25"/>
        <v>0</v>
      </c>
    </row>
    <row r="30" spans="1:27" x14ac:dyDescent="0.25">
      <c r="A30" s="81" t="s">
        <v>53</v>
      </c>
      <c r="B30" s="119">
        <f t="shared" si="17"/>
        <v>0</v>
      </c>
      <c r="C30" s="78">
        <v>0</v>
      </c>
      <c r="D30" s="281">
        <v>0</v>
      </c>
      <c r="E30" s="79">
        <v>0</v>
      </c>
      <c r="F30" s="80">
        <v>0</v>
      </c>
      <c r="G30" s="24"/>
      <c r="H30" s="57" t="s">
        <v>53</v>
      </c>
      <c r="I30" s="119">
        <f t="shared" si="18"/>
        <v>88</v>
      </c>
      <c r="J30" s="78">
        <v>88</v>
      </c>
      <c r="K30" s="278">
        <f>+J30/I30</f>
        <v>1</v>
      </c>
      <c r="L30" s="79">
        <v>0</v>
      </c>
      <c r="M30" s="267">
        <f t="shared" si="19"/>
        <v>0</v>
      </c>
      <c r="N30" s="25"/>
      <c r="O30" s="57" t="s">
        <v>53</v>
      </c>
      <c r="P30" s="38">
        <f t="shared" si="20"/>
        <v>21</v>
      </c>
      <c r="Q30" s="38">
        <v>21</v>
      </c>
      <c r="R30" s="277">
        <f t="shared" si="21"/>
        <v>1</v>
      </c>
      <c r="S30" s="44">
        <v>0</v>
      </c>
      <c r="T30" s="41">
        <f t="shared" si="22"/>
        <v>0</v>
      </c>
      <c r="U30" s="25"/>
      <c r="V30" s="57" t="s">
        <v>53</v>
      </c>
      <c r="W30" s="38">
        <f t="shared" si="23"/>
        <v>4</v>
      </c>
      <c r="X30" s="45">
        <v>4</v>
      </c>
      <c r="Y30" s="43">
        <f t="shared" si="24"/>
        <v>1</v>
      </c>
      <c r="Z30" s="44">
        <v>0</v>
      </c>
      <c r="AA30" s="41">
        <f t="shared" si="25"/>
        <v>0</v>
      </c>
    </row>
    <row r="31" spans="1:27" x14ac:dyDescent="0.25">
      <c r="A31" s="81" t="s">
        <v>54</v>
      </c>
      <c r="B31" s="119">
        <f t="shared" si="17"/>
        <v>0</v>
      </c>
      <c r="C31" s="78">
        <v>0</v>
      </c>
      <c r="D31" s="281">
        <v>0</v>
      </c>
      <c r="E31" s="79">
        <v>0</v>
      </c>
      <c r="F31" s="80">
        <v>0</v>
      </c>
      <c r="G31" s="24"/>
      <c r="H31" s="57" t="s">
        <v>54</v>
      </c>
      <c r="I31" s="119">
        <f t="shared" si="18"/>
        <v>180</v>
      </c>
      <c r="J31" s="78">
        <v>180</v>
      </c>
      <c r="K31" s="278">
        <f t="shared" si="28"/>
        <v>1</v>
      </c>
      <c r="L31" s="79">
        <v>0</v>
      </c>
      <c r="M31" s="267">
        <f t="shared" si="19"/>
        <v>0</v>
      </c>
      <c r="N31" s="25"/>
      <c r="O31" s="57" t="s">
        <v>54</v>
      </c>
      <c r="P31" s="38">
        <f t="shared" si="20"/>
        <v>50</v>
      </c>
      <c r="Q31" s="38">
        <v>50</v>
      </c>
      <c r="R31" s="277">
        <f t="shared" si="21"/>
        <v>1</v>
      </c>
      <c r="S31" s="44">
        <v>0</v>
      </c>
      <c r="T31" s="41">
        <f t="shared" si="22"/>
        <v>0</v>
      </c>
      <c r="U31" s="25"/>
      <c r="V31" s="57" t="s">
        <v>54</v>
      </c>
      <c r="W31" s="38">
        <f t="shared" si="23"/>
        <v>15</v>
      </c>
      <c r="X31" s="45">
        <v>15</v>
      </c>
      <c r="Y31" s="43">
        <f t="shared" si="24"/>
        <v>1</v>
      </c>
      <c r="Z31" s="44">
        <v>0</v>
      </c>
      <c r="AA31" s="41">
        <f t="shared" si="25"/>
        <v>0</v>
      </c>
    </row>
    <row r="32" spans="1:27" x14ac:dyDescent="0.25">
      <c r="A32" s="81" t="s">
        <v>55</v>
      </c>
      <c r="B32" s="119">
        <f t="shared" si="17"/>
        <v>0</v>
      </c>
      <c r="C32" s="78">
        <v>0</v>
      </c>
      <c r="D32" s="281">
        <v>0</v>
      </c>
      <c r="E32" s="79">
        <v>0</v>
      </c>
      <c r="F32" s="80">
        <v>0</v>
      </c>
      <c r="G32" s="24"/>
      <c r="H32" s="57" t="s">
        <v>55</v>
      </c>
      <c r="I32" s="119">
        <f t="shared" si="18"/>
        <v>101</v>
      </c>
      <c r="J32" s="78">
        <v>101</v>
      </c>
      <c r="K32" s="278">
        <f t="shared" si="28"/>
        <v>1</v>
      </c>
      <c r="L32" s="79">
        <v>0</v>
      </c>
      <c r="M32" s="267">
        <f t="shared" si="19"/>
        <v>0</v>
      </c>
      <c r="N32" s="25"/>
      <c r="O32" s="57" t="s">
        <v>55</v>
      </c>
      <c r="P32" s="38">
        <f t="shared" si="20"/>
        <v>20</v>
      </c>
      <c r="Q32" s="38">
        <v>20</v>
      </c>
      <c r="R32" s="277">
        <f t="shared" si="21"/>
        <v>1</v>
      </c>
      <c r="S32" s="44">
        <v>0</v>
      </c>
      <c r="T32" s="41">
        <f t="shared" si="22"/>
        <v>0</v>
      </c>
      <c r="U32" s="25"/>
      <c r="V32" s="57" t="s">
        <v>55</v>
      </c>
      <c r="W32" s="38">
        <f t="shared" si="23"/>
        <v>1</v>
      </c>
      <c r="X32" s="45">
        <v>1</v>
      </c>
      <c r="Y32" s="43">
        <f t="shared" si="24"/>
        <v>1</v>
      </c>
      <c r="Z32" s="44">
        <v>0</v>
      </c>
      <c r="AA32" s="41">
        <f t="shared" si="25"/>
        <v>0</v>
      </c>
    </row>
    <row r="33" spans="1:27" x14ac:dyDescent="0.25">
      <c r="A33" s="81" t="s">
        <v>56</v>
      </c>
      <c r="B33" s="119">
        <f t="shared" si="17"/>
        <v>0</v>
      </c>
      <c r="C33" s="78">
        <v>0</v>
      </c>
      <c r="D33" s="281">
        <v>0</v>
      </c>
      <c r="E33" s="79">
        <v>0</v>
      </c>
      <c r="F33" s="80">
        <v>0</v>
      </c>
      <c r="G33" s="24"/>
      <c r="H33" s="58" t="s">
        <v>56</v>
      </c>
      <c r="I33" s="119">
        <f t="shared" si="18"/>
        <v>24</v>
      </c>
      <c r="J33" s="78">
        <v>23</v>
      </c>
      <c r="K33" s="278">
        <f t="shared" si="28"/>
        <v>0.95833333333333337</v>
      </c>
      <c r="L33" s="79">
        <v>1</v>
      </c>
      <c r="M33" s="267">
        <f t="shared" si="19"/>
        <v>4.1666666666666664E-2</v>
      </c>
      <c r="N33" s="25"/>
      <c r="O33" s="57" t="s">
        <v>56</v>
      </c>
      <c r="P33" s="38">
        <f t="shared" si="20"/>
        <v>6</v>
      </c>
      <c r="Q33" s="38">
        <v>6</v>
      </c>
      <c r="R33" s="277">
        <f t="shared" si="21"/>
        <v>1</v>
      </c>
      <c r="S33" s="44">
        <v>0</v>
      </c>
      <c r="T33" s="41">
        <f t="shared" si="22"/>
        <v>0</v>
      </c>
      <c r="U33" s="25"/>
      <c r="V33" s="57" t="s">
        <v>56</v>
      </c>
      <c r="W33" s="38">
        <f t="shared" si="23"/>
        <v>1</v>
      </c>
      <c r="X33" s="45">
        <v>1</v>
      </c>
      <c r="Y33" s="43">
        <f t="shared" si="24"/>
        <v>1</v>
      </c>
      <c r="Z33" s="44">
        <v>0</v>
      </c>
      <c r="AA33" s="41">
        <f t="shared" si="25"/>
        <v>0</v>
      </c>
    </row>
    <row r="34" spans="1:27" ht="15.75" thickBot="1" x14ac:dyDescent="0.3">
      <c r="A34" s="82" t="s">
        <v>57</v>
      </c>
      <c r="B34" s="119">
        <f t="shared" si="17"/>
        <v>0</v>
      </c>
      <c r="C34" s="130">
        <v>0</v>
      </c>
      <c r="D34" s="281">
        <v>0</v>
      </c>
      <c r="E34" s="134">
        <v>0</v>
      </c>
      <c r="F34" s="80">
        <v>0</v>
      </c>
      <c r="G34" s="24"/>
      <c r="H34" s="93" t="s">
        <v>57</v>
      </c>
      <c r="I34" s="128">
        <f t="shared" si="18"/>
        <v>5</v>
      </c>
      <c r="J34" s="130">
        <v>5</v>
      </c>
      <c r="K34" s="132">
        <f t="shared" si="28"/>
        <v>1</v>
      </c>
      <c r="L34" s="134">
        <v>0</v>
      </c>
      <c r="M34" s="274">
        <f t="shared" si="19"/>
        <v>0</v>
      </c>
      <c r="N34" s="25"/>
      <c r="O34" s="58" t="s">
        <v>57</v>
      </c>
      <c r="P34" s="38">
        <f t="shared" si="20"/>
        <v>5</v>
      </c>
      <c r="Q34" s="147">
        <v>5</v>
      </c>
      <c r="R34" s="277">
        <f t="shared" si="21"/>
        <v>1</v>
      </c>
      <c r="S34" s="150">
        <v>0</v>
      </c>
      <c r="T34" s="151">
        <v>0</v>
      </c>
      <c r="U34" s="25"/>
      <c r="V34" s="102" t="s">
        <v>57</v>
      </c>
      <c r="W34" s="38">
        <f t="shared" si="23"/>
        <v>1</v>
      </c>
      <c r="X34" s="158">
        <v>1</v>
      </c>
      <c r="Y34" s="43">
        <f t="shared" si="24"/>
        <v>1</v>
      </c>
      <c r="Z34" s="158">
        <v>0</v>
      </c>
      <c r="AA34" s="41">
        <f t="shared" si="25"/>
        <v>0</v>
      </c>
    </row>
    <row r="35" spans="1:27" ht="15.75" thickBot="1" x14ac:dyDescent="0.3">
      <c r="A35" s="83" t="s">
        <v>15</v>
      </c>
      <c r="B35" s="162">
        <f>SUM(B25:B34)</f>
        <v>14</v>
      </c>
      <c r="C35" s="162">
        <f>SUM(C25:C34)</f>
        <v>14</v>
      </c>
      <c r="D35" s="133">
        <f t="shared" ref="D35" si="29">+C35/B35</f>
        <v>1</v>
      </c>
      <c r="E35" s="163">
        <f>SUM(E25:E34)</f>
        <v>0</v>
      </c>
      <c r="F35" s="133">
        <f t="shared" si="27"/>
        <v>0</v>
      </c>
      <c r="G35" s="24"/>
      <c r="H35" s="59" t="s">
        <v>15</v>
      </c>
      <c r="I35" s="129">
        <f>SUM(I25:I34)</f>
        <v>1243</v>
      </c>
      <c r="J35" s="131">
        <f>SUM(J25:J34)</f>
        <v>1241</v>
      </c>
      <c r="K35" s="133">
        <f t="shared" si="28"/>
        <v>0.99839098954143202</v>
      </c>
      <c r="L35" s="135">
        <f>SUM(L25:L34)</f>
        <v>2</v>
      </c>
      <c r="M35" s="133">
        <f t="shared" si="19"/>
        <v>1.6090104585679806E-3</v>
      </c>
      <c r="N35" s="25"/>
      <c r="O35" s="59" t="s">
        <v>15</v>
      </c>
      <c r="P35" s="129">
        <f>SUM(P25:P34)</f>
        <v>320</v>
      </c>
      <c r="Q35" s="148">
        <f>SUM(Q25:Q34)</f>
        <v>320</v>
      </c>
      <c r="R35" s="149">
        <f>+Q35/P35</f>
        <v>1</v>
      </c>
      <c r="S35" s="135">
        <f>SUM(S25:S34)</f>
        <v>0</v>
      </c>
      <c r="T35" s="152">
        <f t="shared" si="22"/>
        <v>0</v>
      </c>
      <c r="U35" s="25"/>
      <c r="V35" s="59" t="s">
        <v>15</v>
      </c>
      <c r="W35" s="129">
        <f>SUM(W25:W34)</f>
        <v>176</v>
      </c>
      <c r="X35" s="129">
        <f>SUM(X25:X34)</f>
        <v>176</v>
      </c>
      <c r="Y35" s="152">
        <f t="shared" ref="Y35" si="30">+X35/W35</f>
        <v>1</v>
      </c>
      <c r="Z35" s="135">
        <f>SUM(Z25:Z34)</f>
        <v>0</v>
      </c>
      <c r="AA35" s="152">
        <f t="shared" ref="AA35" si="31">+Z35/W35</f>
        <v>0</v>
      </c>
    </row>
    <row r="36" spans="1:27" s="106" customFormat="1" ht="15.75" thickBot="1" x14ac:dyDescent="0.3">
      <c r="A36" s="104"/>
      <c r="B36" s="104"/>
      <c r="C36" s="104"/>
      <c r="D36" s="104"/>
      <c r="E36" s="104"/>
      <c r="F36" s="104"/>
      <c r="G36" s="105"/>
      <c r="H36" s="104"/>
      <c r="I36" s="104"/>
      <c r="J36" s="104"/>
      <c r="K36" s="104"/>
      <c r="L36" s="104"/>
      <c r="M36" s="104"/>
      <c r="N36" s="105"/>
      <c r="O36" s="104"/>
      <c r="P36" s="104"/>
      <c r="Q36" s="104"/>
      <c r="R36" s="104"/>
      <c r="S36" s="104"/>
      <c r="T36" s="104"/>
      <c r="U36" s="105"/>
      <c r="V36" s="104"/>
      <c r="W36" s="104"/>
      <c r="X36" s="104"/>
      <c r="Y36" s="104"/>
      <c r="Z36" s="104"/>
      <c r="AA36" s="104"/>
    </row>
    <row r="37" spans="1:27" x14ac:dyDescent="0.25">
      <c r="A37" s="360" t="s">
        <v>58</v>
      </c>
      <c r="B37" s="360" t="s">
        <v>28</v>
      </c>
      <c r="C37" s="360" t="s">
        <v>29</v>
      </c>
      <c r="D37" s="358" t="s">
        <v>30</v>
      </c>
      <c r="E37" s="360" t="s">
        <v>31</v>
      </c>
      <c r="F37" s="358" t="s">
        <v>32</v>
      </c>
      <c r="G37" s="24"/>
      <c r="H37" s="360" t="s">
        <v>58</v>
      </c>
      <c r="I37" s="360" t="s">
        <v>28</v>
      </c>
      <c r="J37" s="360" t="s">
        <v>29</v>
      </c>
      <c r="K37" s="358" t="s">
        <v>30</v>
      </c>
      <c r="L37" s="360" t="s">
        <v>31</v>
      </c>
      <c r="M37" s="358" t="s">
        <v>32</v>
      </c>
      <c r="N37" s="25"/>
      <c r="O37" s="360" t="s">
        <v>58</v>
      </c>
      <c r="P37" s="360" t="s">
        <v>28</v>
      </c>
      <c r="Q37" s="360" t="s">
        <v>29</v>
      </c>
      <c r="R37" s="358" t="s">
        <v>30</v>
      </c>
      <c r="S37" s="360" t="s">
        <v>31</v>
      </c>
      <c r="T37" s="358" t="s">
        <v>32</v>
      </c>
      <c r="U37" s="25"/>
      <c r="V37" s="360" t="s">
        <v>58</v>
      </c>
      <c r="W37" s="360" t="s">
        <v>28</v>
      </c>
      <c r="X37" s="360" t="s">
        <v>29</v>
      </c>
      <c r="Y37" s="358" t="s">
        <v>30</v>
      </c>
      <c r="Z37" s="360" t="s">
        <v>31</v>
      </c>
      <c r="AA37" s="358" t="s">
        <v>32</v>
      </c>
    </row>
    <row r="38" spans="1:27" ht="15.75" thickBot="1" x14ac:dyDescent="0.3">
      <c r="A38" s="361"/>
      <c r="B38" s="361"/>
      <c r="C38" s="361"/>
      <c r="D38" s="359"/>
      <c r="E38" s="361"/>
      <c r="F38" s="359"/>
      <c r="G38" s="24"/>
      <c r="H38" s="361"/>
      <c r="I38" s="361"/>
      <c r="J38" s="361"/>
      <c r="K38" s="359"/>
      <c r="L38" s="361"/>
      <c r="M38" s="359"/>
      <c r="N38" s="25"/>
      <c r="O38" s="361"/>
      <c r="P38" s="361"/>
      <c r="Q38" s="361"/>
      <c r="R38" s="359"/>
      <c r="S38" s="361"/>
      <c r="T38" s="359"/>
      <c r="U38" s="25"/>
      <c r="V38" s="361"/>
      <c r="W38" s="361"/>
      <c r="X38" s="361"/>
      <c r="Y38" s="359"/>
      <c r="Z38" s="361"/>
      <c r="AA38" s="359"/>
    </row>
    <row r="39" spans="1:27" x14ac:dyDescent="0.25">
      <c r="A39" s="86" t="s">
        <v>59</v>
      </c>
      <c r="B39" s="120">
        <f>SUM(C39,E39)</f>
        <v>237</v>
      </c>
      <c r="C39" s="87">
        <v>237</v>
      </c>
      <c r="D39" s="279">
        <f>+C39/B39</f>
        <v>1</v>
      </c>
      <c r="E39" s="88">
        <v>0</v>
      </c>
      <c r="F39" s="84">
        <f>+E39/B39</f>
        <v>0</v>
      </c>
      <c r="G39" s="24"/>
      <c r="H39" s="86" t="s">
        <v>59</v>
      </c>
      <c r="I39" s="120">
        <f>SUM(J39,L39)</f>
        <v>9519</v>
      </c>
      <c r="J39" s="87">
        <v>9511</v>
      </c>
      <c r="K39" s="279">
        <f>+J39/I39</f>
        <v>0.99915957558567081</v>
      </c>
      <c r="L39" s="88">
        <v>8</v>
      </c>
      <c r="M39" s="84">
        <f>+L39/I39</f>
        <v>8.4042441432923627E-4</v>
      </c>
      <c r="N39" s="25"/>
      <c r="O39" s="86" t="s">
        <v>59</v>
      </c>
      <c r="P39" s="87">
        <f>SUM(Q39,S39)</f>
        <v>2061</v>
      </c>
      <c r="Q39" s="87">
        <v>2061</v>
      </c>
      <c r="R39" s="279">
        <f t="shared" ref="R39:R47" si="32">+Q39/P39</f>
        <v>1</v>
      </c>
      <c r="S39" s="91">
        <v>0</v>
      </c>
      <c r="T39" s="268">
        <f>+S39/P39</f>
        <v>0</v>
      </c>
      <c r="U39" s="25"/>
      <c r="V39" s="86" t="s">
        <v>59</v>
      </c>
      <c r="W39" s="87">
        <f>SUM(X39,Z39)</f>
        <v>1450</v>
      </c>
      <c r="X39" s="100">
        <v>1450</v>
      </c>
      <c r="Y39" s="47">
        <f>+X39/W39</f>
        <v>1</v>
      </c>
      <c r="Z39" s="91">
        <v>0</v>
      </c>
      <c r="AA39" s="92">
        <f>+Z39/W39</f>
        <v>0</v>
      </c>
    </row>
    <row r="40" spans="1:27" x14ac:dyDescent="0.25">
      <c r="A40" s="60" t="s">
        <v>60</v>
      </c>
      <c r="B40" s="120">
        <v>0</v>
      </c>
      <c r="C40" s="46">
        <v>0</v>
      </c>
      <c r="D40" s="279">
        <v>0</v>
      </c>
      <c r="E40" s="48">
        <v>0</v>
      </c>
      <c r="F40" s="84">
        <v>0</v>
      </c>
      <c r="G40" s="24"/>
      <c r="H40" s="60" t="s">
        <v>60</v>
      </c>
      <c r="I40" s="120">
        <v>0</v>
      </c>
      <c r="J40" s="46">
        <v>0</v>
      </c>
      <c r="K40" s="89">
        <v>0</v>
      </c>
      <c r="L40" s="48">
        <v>0</v>
      </c>
      <c r="M40" s="85">
        <v>0</v>
      </c>
      <c r="N40" s="25"/>
      <c r="O40" s="60" t="s">
        <v>60</v>
      </c>
      <c r="P40" s="87">
        <v>0</v>
      </c>
      <c r="Q40" s="46">
        <v>0</v>
      </c>
      <c r="R40" s="279">
        <v>0</v>
      </c>
      <c r="S40" s="50">
        <v>0</v>
      </c>
      <c r="T40" s="268">
        <v>0</v>
      </c>
      <c r="U40" s="25"/>
      <c r="V40" s="60" t="s">
        <v>60</v>
      </c>
      <c r="W40" s="87">
        <v>0</v>
      </c>
      <c r="X40" s="51">
        <v>0</v>
      </c>
      <c r="Y40" s="47">
        <v>0</v>
      </c>
      <c r="Z40" s="50">
        <v>0</v>
      </c>
      <c r="AA40" s="92">
        <v>0</v>
      </c>
    </row>
    <row r="41" spans="1:27" x14ac:dyDescent="0.25">
      <c r="A41" s="60" t="s">
        <v>61</v>
      </c>
      <c r="B41" s="120">
        <f>SUM(C41,E41)</f>
        <v>0</v>
      </c>
      <c r="C41" s="46">
        <v>0</v>
      </c>
      <c r="D41" s="279">
        <v>0</v>
      </c>
      <c r="E41" s="48">
        <v>0</v>
      </c>
      <c r="F41" s="84">
        <v>0</v>
      </c>
      <c r="G41" s="24"/>
      <c r="H41" s="60" t="s">
        <v>61</v>
      </c>
      <c r="I41" s="120">
        <f t="shared" ref="I41:I46" si="33">SUM(J41,L41)</f>
        <v>79</v>
      </c>
      <c r="J41" s="46">
        <v>79</v>
      </c>
      <c r="K41" s="279">
        <f t="shared" ref="K41:K47" si="34">+J41/I41</f>
        <v>1</v>
      </c>
      <c r="L41" s="48">
        <v>0</v>
      </c>
      <c r="M41" s="85">
        <f t="shared" ref="M41:M47" si="35">+L41/I41</f>
        <v>0</v>
      </c>
      <c r="N41" s="25"/>
      <c r="O41" s="60" t="s">
        <v>61</v>
      </c>
      <c r="P41" s="87">
        <f t="shared" ref="P41:P46" si="36">SUM(Q41,S41)</f>
        <v>12</v>
      </c>
      <c r="Q41" s="46">
        <v>12</v>
      </c>
      <c r="R41" s="279">
        <f t="shared" si="32"/>
        <v>1</v>
      </c>
      <c r="S41" s="50">
        <v>0</v>
      </c>
      <c r="T41" s="268">
        <v>0</v>
      </c>
      <c r="U41" s="25"/>
      <c r="V41" s="60" t="s">
        <v>61</v>
      </c>
      <c r="W41" s="87">
        <f>SUM(X41,Z41)</f>
        <v>1</v>
      </c>
      <c r="X41" s="51">
        <v>1</v>
      </c>
      <c r="Y41" s="47">
        <f t="shared" ref="Y41:Y46" si="37">+X41/W41</f>
        <v>1</v>
      </c>
      <c r="Z41" s="50">
        <v>0</v>
      </c>
      <c r="AA41" s="92">
        <f t="shared" ref="AA41:AA46" si="38">+Z41/W41</f>
        <v>0</v>
      </c>
    </row>
    <row r="42" spans="1:27" x14ac:dyDescent="0.25">
      <c r="A42" s="60" t="s">
        <v>62</v>
      </c>
      <c r="B42" s="120">
        <f>SUM(C42,E42)</f>
        <v>0</v>
      </c>
      <c r="C42" s="46">
        <v>0</v>
      </c>
      <c r="D42" s="279">
        <v>0</v>
      </c>
      <c r="E42" s="48">
        <v>0</v>
      </c>
      <c r="F42" s="84">
        <v>0</v>
      </c>
      <c r="G42" s="24"/>
      <c r="H42" s="60" t="s">
        <v>62</v>
      </c>
      <c r="I42" s="120">
        <f t="shared" si="33"/>
        <v>46</v>
      </c>
      <c r="J42" s="46">
        <v>46</v>
      </c>
      <c r="K42" s="279">
        <f t="shared" si="34"/>
        <v>1</v>
      </c>
      <c r="L42" s="48">
        <v>0</v>
      </c>
      <c r="M42" s="85">
        <f t="shared" si="35"/>
        <v>0</v>
      </c>
      <c r="N42" s="25"/>
      <c r="O42" s="60" t="s">
        <v>62</v>
      </c>
      <c r="P42" s="87">
        <f t="shared" si="36"/>
        <v>14</v>
      </c>
      <c r="Q42" s="46">
        <v>14</v>
      </c>
      <c r="R42" s="279">
        <f t="shared" si="32"/>
        <v>1</v>
      </c>
      <c r="S42" s="50">
        <v>0</v>
      </c>
      <c r="T42" s="268">
        <f t="shared" ref="T42:T46" si="39">+S42/P42</f>
        <v>0</v>
      </c>
      <c r="U42" s="25"/>
      <c r="V42" s="60" t="s">
        <v>62</v>
      </c>
      <c r="W42" s="87">
        <f t="shared" ref="W42:W46" si="40">SUM(X42,Z42)</f>
        <v>6</v>
      </c>
      <c r="X42" s="51">
        <v>6</v>
      </c>
      <c r="Y42" s="47">
        <f t="shared" si="37"/>
        <v>1</v>
      </c>
      <c r="Z42" s="50">
        <v>0</v>
      </c>
      <c r="AA42" s="92">
        <f t="shared" si="38"/>
        <v>0</v>
      </c>
    </row>
    <row r="43" spans="1:27" x14ac:dyDescent="0.25">
      <c r="A43" s="60" t="s">
        <v>63</v>
      </c>
      <c r="B43" s="120">
        <f t="shared" ref="B43:B46" si="41">SUM(C43,E43)</f>
        <v>9</v>
      </c>
      <c r="C43" s="46">
        <v>9</v>
      </c>
      <c r="D43" s="279">
        <f t="shared" ref="D43:D46" si="42">+C43/B43</f>
        <v>1</v>
      </c>
      <c r="E43" s="48">
        <v>0</v>
      </c>
      <c r="F43" s="84">
        <f t="shared" ref="F43" si="43">+E43/B43</f>
        <v>0</v>
      </c>
      <c r="G43" s="24"/>
      <c r="H43" s="60" t="s">
        <v>63</v>
      </c>
      <c r="I43" s="120">
        <f t="shared" si="33"/>
        <v>269</v>
      </c>
      <c r="J43" s="46">
        <v>269</v>
      </c>
      <c r="K43" s="279">
        <f t="shared" si="34"/>
        <v>1</v>
      </c>
      <c r="L43" s="48">
        <v>0</v>
      </c>
      <c r="M43" s="85">
        <f t="shared" si="35"/>
        <v>0</v>
      </c>
      <c r="N43" s="25"/>
      <c r="O43" s="60" t="s">
        <v>63</v>
      </c>
      <c r="P43" s="87">
        <f t="shared" si="36"/>
        <v>95</v>
      </c>
      <c r="Q43" s="46">
        <v>95</v>
      </c>
      <c r="R43" s="279">
        <f t="shared" si="32"/>
        <v>1</v>
      </c>
      <c r="S43" s="50">
        <v>0</v>
      </c>
      <c r="T43" s="268">
        <f t="shared" si="39"/>
        <v>0</v>
      </c>
      <c r="U43" s="25"/>
      <c r="V43" s="60" t="s">
        <v>63</v>
      </c>
      <c r="W43" s="87">
        <f t="shared" si="40"/>
        <v>97</v>
      </c>
      <c r="X43" s="51">
        <v>97</v>
      </c>
      <c r="Y43" s="47">
        <f t="shared" si="37"/>
        <v>1</v>
      </c>
      <c r="Z43" s="50">
        <v>0</v>
      </c>
      <c r="AA43" s="92">
        <f t="shared" si="38"/>
        <v>0</v>
      </c>
    </row>
    <row r="44" spans="1:27" x14ac:dyDescent="0.25">
      <c r="A44" s="60" t="s">
        <v>64</v>
      </c>
      <c r="B44" s="120">
        <f t="shared" si="41"/>
        <v>0</v>
      </c>
      <c r="C44" s="46">
        <v>0</v>
      </c>
      <c r="D44" s="279">
        <v>0</v>
      </c>
      <c r="E44" s="48">
        <v>0</v>
      </c>
      <c r="F44" s="84">
        <v>0</v>
      </c>
      <c r="G44" s="24"/>
      <c r="H44" s="60" t="s">
        <v>64</v>
      </c>
      <c r="I44" s="120">
        <f t="shared" si="33"/>
        <v>21</v>
      </c>
      <c r="J44" s="46">
        <v>21</v>
      </c>
      <c r="K44" s="279">
        <f t="shared" si="34"/>
        <v>1</v>
      </c>
      <c r="L44" s="48">
        <v>0</v>
      </c>
      <c r="M44" s="85">
        <f t="shared" si="35"/>
        <v>0</v>
      </c>
      <c r="N44" s="25"/>
      <c r="O44" s="60" t="s">
        <v>64</v>
      </c>
      <c r="P44" s="87">
        <f t="shared" si="36"/>
        <v>4</v>
      </c>
      <c r="Q44" s="46">
        <v>4</v>
      </c>
      <c r="R44" s="279">
        <f t="shared" si="32"/>
        <v>1</v>
      </c>
      <c r="S44" s="50">
        <v>0</v>
      </c>
      <c r="T44" s="268">
        <f t="shared" si="39"/>
        <v>0</v>
      </c>
      <c r="U44" s="25"/>
      <c r="V44" s="60" t="s">
        <v>64</v>
      </c>
      <c r="W44" s="87">
        <f t="shared" si="40"/>
        <v>0</v>
      </c>
      <c r="X44" s="51">
        <v>0</v>
      </c>
      <c r="Y44" s="47">
        <v>0</v>
      </c>
      <c r="Z44" s="50">
        <v>0</v>
      </c>
      <c r="AA44" s="92">
        <v>0</v>
      </c>
    </row>
    <row r="45" spans="1:27" x14ac:dyDescent="0.25">
      <c r="A45" s="60" t="s">
        <v>65</v>
      </c>
      <c r="B45" s="120">
        <f t="shared" si="41"/>
        <v>12</v>
      </c>
      <c r="C45" s="46">
        <v>12</v>
      </c>
      <c r="D45" s="279">
        <f t="shared" si="42"/>
        <v>1</v>
      </c>
      <c r="E45" s="48">
        <v>0</v>
      </c>
      <c r="F45" s="84">
        <f t="shared" ref="F45:F46" si="44">+E45/B45</f>
        <v>0</v>
      </c>
      <c r="G45" s="24"/>
      <c r="H45" s="60" t="s">
        <v>65</v>
      </c>
      <c r="I45" s="120">
        <f t="shared" si="33"/>
        <v>285</v>
      </c>
      <c r="J45" s="46">
        <v>281</v>
      </c>
      <c r="K45" s="279">
        <f t="shared" si="34"/>
        <v>0.98596491228070171</v>
      </c>
      <c r="L45" s="48">
        <v>4</v>
      </c>
      <c r="M45" s="85">
        <f t="shared" si="35"/>
        <v>1.4035087719298246E-2</v>
      </c>
      <c r="N45" s="25"/>
      <c r="O45" s="60" t="s">
        <v>65</v>
      </c>
      <c r="P45" s="87">
        <f t="shared" si="36"/>
        <v>140</v>
      </c>
      <c r="Q45" s="46">
        <v>140</v>
      </c>
      <c r="R45" s="279">
        <f t="shared" si="32"/>
        <v>1</v>
      </c>
      <c r="S45" s="50">
        <v>0</v>
      </c>
      <c r="T45" s="268">
        <f t="shared" si="39"/>
        <v>0</v>
      </c>
      <c r="U45" s="25"/>
      <c r="V45" s="60" t="s">
        <v>65</v>
      </c>
      <c r="W45" s="87">
        <f t="shared" si="40"/>
        <v>77</v>
      </c>
      <c r="X45" s="51">
        <v>77</v>
      </c>
      <c r="Y45" s="47">
        <f t="shared" si="37"/>
        <v>1</v>
      </c>
      <c r="Z45" s="50">
        <v>0</v>
      </c>
      <c r="AA45" s="92">
        <f t="shared" si="38"/>
        <v>0</v>
      </c>
    </row>
    <row r="46" spans="1:27" ht="15.75" thickBot="1" x14ac:dyDescent="0.3">
      <c r="A46" s="61" t="s">
        <v>66</v>
      </c>
      <c r="B46" s="136">
        <f t="shared" si="41"/>
        <v>2</v>
      </c>
      <c r="C46" s="138">
        <v>2</v>
      </c>
      <c r="D46" s="279">
        <f t="shared" si="42"/>
        <v>1</v>
      </c>
      <c r="E46" s="140">
        <v>0</v>
      </c>
      <c r="F46" s="84">
        <f t="shared" si="44"/>
        <v>0</v>
      </c>
      <c r="G46" s="24"/>
      <c r="H46" s="61" t="s">
        <v>66</v>
      </c>
      <c r="I46" s="136">
        <f t="shared" si="33"/>
        <v>461</v>
      </c>
      <c r="J46" s="138">
        <v>460</v>
      </c>
      <c r="K46" s="280">
        <f t="shared" si="34"/>
        <v>0.99783080260303691</v>
      </c>
      <c r="L46" s="140">
        <v>1</v>
      </c>
      <c r="M46" s="142">
        <f t="shared" si="35"/>
        <v>2.1691973969631237E-3</v>
      </c>
      <c r="N46" s="25"/>
      <c r="O46" s="61" t="s">
        <v>66</v>
      </c>
      <c r="P46" s="87">
        <f t="shared" si="36"/>
        <v>87</v>
      </c>
      <c r="Q46" s="138">
        <v>87</v>
      </c>
      <c r="R46" s="279">
        <f t="shared" si="32"/>
        <v>1</v>
      </c>
      <c r="S46" s="154">
        <v>0</v>
      </c>
      <c r="T46" s="268">
        <f t="shared" si="39"/>
        <v>0</v>
      </c>
      <c r="U46" s="25"/>
      <c r="V46" s="61" t="s">
        <v>66</v>
      </c>
      <c r="W46" s="87">
        <f t="shared" si="40"/>
        <v>32</v>
      </c>
      <c r="X46" s="159">
        <v>32</v>
      </c>
      <c r="Y46" s="47">
        <f t="shared" si="37"/>
        <v>1</v>
      </c>
      <c r="Z46" s="154">
        <v>0</v>
      </c>
      <c r="AA46" s="92">
        <f t="shared" si="38"/>
        <v>0</v>
      </c>
    </row>
    <row r="47" spans="1:27" ht="15.75" thickBot="1" x14ac:dyDescent="0.3">
      <c r="A47" s="52" t="s">
        <v>15</v>
      </c>
      <c r="B47" s="137">
        <f>SUM(B39:B46)</f>
        <v>260</v>
      </c>
      <c r="C47" s="137">
        <f>SUM(C39:C46)</f>
        <v>260</v>
      </c>
      <c r="D47" s="139">
        <f t="shared" ref="D47:D49" si="45">+C47/B47</f>
        <v>1</v>
      </c>
      <c r="E47" s="164">
        <f>SUM(E39:E46)</f>
        <v>0</v>
      </c>
      <c r="F47" s="139">
        <f t="shared" ref="F47" si="46">+E47/B47</f>
        <v>0</v>
      </c>
      <c r="G47" s="24"/>
      <c r="H47" s="52" t="s">
        <v>15</v>
      </c>
      <c r="I47" s="137">
        <f>SUM(I39:I46)</f>
        <v>10680</v>
      </c>
      <c r="J47" s="137">
        <f>SUM(J39:J46)</f>
        <v>10667</v>
      </c>
      <c r="K47" s="139">
        <f t="shared" si="34"/>
        <v>0.99878277153558048</v>
      </c>
      <c r="L47" s="141">
        <f>SUM(L39:L46)</f>
        <v>13</v>
      </c>
      <c r="M47" s="139">
        <f t="shared" si="35"/>
        <v>1.2172284644194756E-3</v>
      </c>
      <c r="N47" s="25"/>
      <c r="O47" s="52" t="s">
        <v>15</v>
      </c>
      <c r="P47" s="137">
        <f>SUM(P39:P46)</f>
        <v>2413</v>
      </c>
      <c r="Q47" s="137">
        <f>SUM(Q39:Q46)</f>
        <v>2413</v>
      </c>
      <c r="R47" s="157">
        <f t="shared" si="32"/>
        <v>1</v>
      </c>
      <c r="S47" s="141">
        <f>SUM(S39:S46)</f>
        <v>0</v>
      </c>
      <c r="T47" s="153">
        <f t="shared" ref="T47" si="47">+S47/P47</f>
        <v>0</v>
      </c>
      <c r="U47" s="25"/>
      <c r="V47" s="52" t="s">
        <v>15</v>
      </c>
      <c r="W47" s="137">
        <f>SUM(W39:W46)</f>
        <v>1663</v>
      </c>
      <c r="X47" s="137">
        <f>SUM(X39:X46)</f>
        <v>1663</v>
      </c>
      <c r="Y47" s="153">
        <f t="shared" ref="Y47" si="48">+X47/W47</f>
        <v>1</v>
      </c>
      <c r="Z47" s="141">
        <f>AVERAGE(Z39:Z46)</f>
        <v>0</v>
      </c>
      <c r="AA47" s="153">
        <f t="shared" ref="AA47" si="49">+Z47/W47</f>
        <v>0</v>
      </c>
    </row>
    <row r="48" spans="1:27" ht="15.75" thickBot="1" x14ac:dyDescent="0.3">
      <c r="A48" s="35"/>
      <c r="B48" s="36"/>
      <c r="C48" s="36"/>
      <c r="D48" s="36"/>
      <c r="E48" s="36"/>
      <c r="F48" s="36"/>
      <c r="G48" s="24"/>
      <c r="H48" s="35"/>
      <c r="I48" s="36"/>
      <c r="J48" s="36"/>
      <c r="K48" s="36"/>
      <c r="L48" s="36"/>
      <c r="M48" s="36"/>
      <c r="N48" s="25"/>
      <c r="O48" s="35"/>
      <c r="P48" s="36"/>
      <c r="Q48" s="36"/>
      <c r="R48" s="36"/>
      <c r="S48" s="36"/>
      <c r="T48" s="36"/>
      <c r="U48" s="25"/>
      <c r="V48" s="35"/>
      <c r="W48" s="36"/>
      <c r="X48" s="36"/>
      <c r="Y48" s="36"/>
      <c r="Z48" s="36"/>
      <c r="AA48" s="36"/>
    </row>
    <row r="49" spans="1:27" ht="15.75" thickBot="1" x14ac:dyDescent="0.3">
      <c r="A49" s="94" t="s">
        <v>15</v>
      </c>
      <c r="B49" s="96">
        <f>SUM(B47,B35,B21)</f>
        <v>325</v>
      </c>
      <c r="C49" s="96">
        <f>B49-E49</f>
        <v>325</v>
      </c>
      <c r="D49" s="97">
        <f t="shared" si="45"/>
        <v>1</v>
      </c>
      <c r="E49" s="98">
        <f>SUM(E47,E35,E21)</f>
        <v>0</v>
      </c>
      <c r="F49" s="97">
        <f t="shared" ref="F49" si="50">+E49/B49</f>
        <v>0</v>
      </c>
      <c r="G49" s="24"/>
      <c r="H49" s="112" t="s">
        <v>15</v>
      </c>
      <c r="I49" s="96">
        <f>SUM(I47,I35,I21)</f>
        <v>13981</v>
      </c>
      <c r="J49" s="96">
        <f>I49-L49</f>
        <v>13961</v>
      </c>
      <c r="K49" s="143">
        <f>SUM(K39:K46,K25:K34,K7:K20)/30</f>
        <v>0.99646375576720936</v>
      </c>
      <c r="L49" s="275">
        <f>SUM(L47,L35,L21)</f>
        <v>20</v>
      </c>
      <c r="M49" s="143">
        <f>SUM(M39:M46,M25:M34,M7:M20)/31</f>
        <v>3.4221718381845546E-3</v>
      </c>
      <c r="N49" s="25"/>
      <c r="O49" s="94" t="s">
        <v>15</v>
      </c>
      <c r="P49" s="155">
        <f>SUM(P47,P35,P21)</f>
        <v>3101</v>
      </c>
      <c r="Q49" s="96">
        <f>P49-S49</f>
        <v>3101</v>
      </c>
      <c r="R49" s="143">
        <f>SUM(R39:R46,R25:R34,R7:R20)/31</f>
        <v>1</v>
      </c>
      <c r="S49" s="289">
        <f>SUM(S47,S35,S21)</f>
        <v>0</v>
      </c>
      <c r="T49" s="143">
        <f>SUM(T39:T46,T25:T34,T7:T20)/29</f>
        <v>0</v>
      </c>
      <c r="U49" s="25"/>
      <c r="V49" s="94" t="s">
        <v>15</v>
      </c>
      <c r="W49" s="96">
        <f>SUM(W47,W35,W21)</f>
        <v>1969</v>
      </c>
      <c r="X49" s="95">
        <f>+W49</f>
        <v>1969</v>
      </c>
      <c r="Y49" s="97">
        <f>+X49/W49</f>
        <v>1</v>
      </c>
      <c r="Z49" s="98">
        <f>SUM(Z47,Z35,Z21)</f>
        <v>0</v>
      </c>
      <c r="AA49" s="97">
        <f t="shared" ref="AA49" si="51">+Z49/W49</f>
        <v>0</v>
      </c>
    </row>
    <row r="52" spans="1:27" ht="15.75" thickBot="1" x14ac:dyDescent="0.3"/>
    <row r="53" spans="1:27" ht="15.75" x14ac:dyDescent="0.25">
      <c r="B53" s="182" t="s">
        <v>68</v>
      </c>
      <c r="C53" s="183"/>
      <c r="D53" s="184"/>
      <c r="E53" s="73"/>
    </row>
    <row r="54" spans="1:27" ht="16.5" thickBot="1" x14ac:dyDescent="0.3">
      <c r="B54" s="185" t="s">
        <v>69</v>
      </c>
      <c r="C54" s="186" t="s">
        <v>79</v>
      </c>
      <c r="D54" s="187"/>
      <c r="E54" s="73"/>
    </row>
    <row r="55" spans="1:27" ht="15.75" thickBot="1" x14ac:dyDescent="0.3"/>
    <row r="56" spans="1:27" ht="15.75" thickBot="1" x14ac:dyDescent="0.3">
      <c r="A56" s="24"/>
      <c r="B56" s="338" t="s">
        <v>70</v>
      </c>
      <c r="C56" s="339"/>
      <c r="D56" s="340"/>
      <c r="E56" s="24"/>
      <c r="F56" s="24"/>
      <c r="G56" s="24"/>
      <c r="H56" s="24"/>
      <c r="I56" s="338" t="s">
        <v>71</v>
      </c>
      <c r="J56" s="339"/>
      <c r="K56" s="340"/>
      <c r="L56" s="24"/>
      <c r="M56" s="24"/>
      <c r="N56" s="25"/>
      <c r="O56" s="24"/>
      <c r="P56" s="338" t="s">
        <v>72</v>
      </c>
      <c r="Q56" s="339"/>
      <c r="R56" s="340"/>
      <c r="S56" s="24"/>
      <c r="T56" s="24"/>
      <c r="U56" s="25"/>
      <c r="V56" s="24"/>
      <c r="W56" s="338" t="s">
        <v>73</v>
      </c>
      <c r="X56" s="339"/>
      <c r="Y56" s="340"/>
      <c r="Z56" s="24"/>
      <c r="AA56" s="24"/>
    </row>
    <row r="57" spans="1:27" x14ac:dyDescent="0.25">
      <c r="A57" s="352" t="s">
        <v>27</v>
      </c>
      <c r="B57" s="354" t="s">
        <v>28</v>
      </c>
      <c r="C57" s="354" t="s">
        <v>29</v>
      </c>
      <c r="D57" s="356" t="s">
        <v>30</v>
      </c>
      <c r="E57" s="354" t="s">
        <v>31</v>
      </c>
      <c r="F57" s="356" t="s">
        <v>32</v>
      </c>
      <c r="G57" s="26"/>
      <c r="H57" s="352" t="s">
        <v>27</v>
      </c>
      <c r="I57" s="354" t="s">
        <v>28</v>
      </c>
      <c r="J57" s="354" t="s">
        <v>29</v>
      </c>
      <c r="K57" s="356" t="s">
        <v>30</v>
      </c>
      <c r="L57" s="354" t="s">
        <v>31</v>
      </c>
      <c r="M57" s="356" t="s">
        <v>32</v>
      </c>
      <c r="N57" s="25"/>
      <c r="O57" s="352" t="s">
        <v>27</v>
      </c>
      <c r="P57" s="354" t="s">
        <v>28</v>
      </c>
      <c r="Q57" s="354" t="s">
        <v>29</v>
      </c>
      <c r="R57" s="356" t="s">
        <v>30</v>
      </c>
      <c r="S57" s="354" t="s">
        <v>31</v>
      </c>
      <c r="T57" s="356" t="s">
        <v>32</v>
      </c>
      <c r="U57" s="25"/>
      <c r="V57" s="352" t="s">
        <v>27</v>
      </c>
      <c r="W57" s="354" t="s">
        <v>28</v>
      </c>
      <c r="X57" s="354" t="s">
        <v>29</v>
      </c>
      <c r="Y57" s="356" t="s">
        <v>30</v>
      </c>
      <c r="Z57" s="354" t="s">
        <v>31</v>
      </c>
      <c r="AA57" s="356" t="s">
        <v>32</v>
      </c>
    </row>
    <row r="58" spans="1:27" ht="15.75" thickBot="1" x14ac:dyDescent="0.3">
      <c r="A58" s="353"/>
      <c r="B58" s="355"/>
      <c r="C58" s="355"/>
      <c r="D58" s="357"/>
      <c r="E58" s="355"/>
      <c r="F58" s="357"/>
      <c r="G58" s="27"/>
      <c r="H58" s="353"/>
      <c r="I58" s="355"/>
      <c r="J58" s="355"/>
      <c r="K58" s="357"/>
      <c r="L58" s="355"/>
      <c r="M58" s="357"/>
      <c r="N58" s="25"/>
      <c r="O58" s="353"/>
      <c r="P58" s="355"/>
      <c r="Q58" s="355"/>
      <c r="R58" s="357"/>
      <c r="S58" s="355"/>
      <c r="T58" s="357"/>
      <c r="U58" s="25"/>
      <c r="V58" s="353"/>
      <c r="W58" s="355"/>
      <c r="X58" s="355"/>
      <c r="Y58" s="357"/>
      <c r="Z58" s="355"/>
      <c r="AA58" s="357"/>
    </row>
    <row r="59" spans="1:27" x14ac:dyDescent="0.25">
      <c r="A59" s="53" t="s">
        <v>33</v>
      </c>
      <c r="B59" s="99">
        <f>SUM(C59,E59)</f>
        <v>8</v>
      </c>
      <c r="C59" s="29">
        <v>8</v>
      </c>
      <c r="D59" s="30">
        <f>+C59/B59</f>
        <v>1</v>
      </c>
      <c r="E59" s="31">
        <v>0</v>
      </c>
      <c r="F59" s="32">
        <f>+E59/B59</f>
        <v>0</v>
      </c>
      <c r="G59" s="24"/>
      <c r="H59" s="53" t="s">
        <v>33</v>
      </c>
      <c r="I59" s="28">
        <f>SUM(J59,L59)</f>
        <v>131</v>
      </c>
      <c r="J59" s="28">
        <v>129</v>
      </c>
      <c r="K59" s="30">
        <f>+J59/I59</f>
        <v>0.98473282442748089</v>
      </c>
      <c r="L59" s="33">
        <v>2</v>
      </c>
      <c r="M59" s="32">
        <f>+L59/I59</f>
        <v>1.5267175572519083E-2</v>
      </c>
      <c r="N59" s="25"/>
      <c r="O59" s="53" t="s">
        <v>33</v>
      </c>
      <c r="P59" s="28">
        <f>SUM(Q59,S59)</f>
        <v>32</v>
      </c>
      <c r="Q59" s="28">
        <v>32</v>
      </c>
      <c r="R59" s="30">
        <f>+Q59/P59</f>
        <v>1</v>
      </c>
      <c r="S59" s="33">
        <v>0</v>
      </c>
      <c r="T59" s="74">
        <f>+S59/P59</f>
        <v>0</v>
      </c>
      <c r="U59" s="25"/>
      <c r="V59" s="53" t="s">
        <v>33</v>
      </c>
      <c r="W59" s="28">
        <f>SUM(X59,Z59)</f>
        <v>8</v>
      </c>
      <c r="X59" s="28">
        <v>8</v>
      </c>
      <c r="Y59" s="30">
        <f>+X59/W59</f>
        <v>1</v>
      </c>
      <c r="Z59" s="33">
        <v>0</v>
      </c>
      <c r="AA59" s="32">
        <f>+Z59/W59</f>
        <v>0</v>
      </c>
    </row>
    <row r="60" spans="1:27" x14ac:dyDescent="0.25">
      <c r="A60" s="53" t="s">
        <v>34</v>
      </c>
      <c r="B60" s="99">
        <f t="shared" ref="B60:B70" si="52">SUM(C60,E60)</f>
        <v>1</v>
      </c>
      <c r="C60" s="29">
        <v>1</v>
      </c>
      <c r="D60" s="30">
        <f t="shared" ref="D60:D71" si="53">+C60/B60</f>
        <v>1</v>
      </c>
      <c r="E60" s="31">
        <v>0</v>
      </c>
      <c r="F60" s="32">
        <f t="shared" ref="F60:F71" si="54">+E60/B60</f>
        <v>0</v>
      </c>
      <c r="G60" s="24"/>
      <c r="H60" s="53" t="s">
        <v>34</v>
      </c>
      <c r="I60" s="28">
        <f t="shared" ref="I60:I72" si="55">SUM(J60,L60)</f>
        <v>36</v>
      </c>
      <c r="J60" s="28">
        <v>36</v>
      </c>
      <c r="K60" s="34">
        <f>+J60/I60</f>
        <v>1</v>
      </c>
      <c r="L60" s="33">
        <v>0</v>
      </c>
      <c r="M60" s="32">
        <f>+L60/I60</f>
        <v>0</v>
      </c>
      <c r="N60" s="25"/>
      <c r="O60" s="53" t="s">
        <v>34</v>
      </c>
      <c r="P60" s="28">
        <f t="shared" ref="P60:P72" si="56">SUM(Q60,S60)</f>
        <v>6</v>
      </c>
      <c r="Q60" s="28">
        <v>6</v>
      </c>
      <c r="R60" s="30">
        <f t="shared" ref="R60:R72" si="57">+Q60/P60</f>
        <v>1</v>
      </c>
      <c r="S60" s="33">
        <v>0</v>
      </c>
      <c r="T60" s="74">
        <f t="shared" ref="T60:T73" si="58">+S60/P60</f>
        <v>0</v>
      </c>
      <c r="U60" s="25"/>
      <c r="V60" s="53" t="s">
        <v>34</v>
      </c>
      <c r="W60" s="28">
        <f t="shared" ref="W60:W72" si="59">SUM(X60,Z60)</f>
        <v>2</v>
      </c>
      <c r="X60" s="28">
        <v>2</v>
      </c>
      <c r="Y60" s="30">
        <f t="shared" ref="Y60:Y72" si="60">+X60/W60</f>
        <v>1</v>
      </c>
      <c r="Z60" s="33">
        <v>0</v>
      </c>
      <c r="AA60" s="32">
        <f t="shared" ref="AA60:AA72" si="61">+Z60/W60</f>
        <v>0</v>
      </c>
    </row>
    <row r="61" spans="1:27" x14ac:dyDescent="0.25">
      <c r="A61" s="53" t="s">
        <v>35</v>
      </c>
      <c r="B61" s="99">
        <f t="shared" si="52"/>
        <v>4</v>
      </c>
      <c r="C61" s="29">
        <v>4</v>
      </c>
      <c r="D61" s="30">
        <f t="shared" si="53"/>
        <v>1</v>
      </c>
      <c r="E61" s="31">
        <v>0</v>
      </c>
      <c r="F61" s="32">
        <f t="shared" si="54"/>
        <v>0</v>
      </c>
      <c r="G61" s="24"/>
      <c r="H61" s="53" t="s">
        <v>35</v>
      </c>
      <c r="I61" s="28">
        <f t="shared" si="55"/>
        <v>86</v>
      </c>
      <c r="J61" s="28">
        <v>86</v>
      </c>
      <c r="K61" s="34">
        <f t="shared" ref="K61:K73" si="62">+J61/I61</f>
        <v>1</v>
      </c>
      <c r="L61" s="33">
        <v>0</v>
      </c>
      <c r="M61" s="32">
        <f t="shared" ref="M61:M73" si="63">+L61/I61</f>
        <v>0</v>
      </c>
      <c r="N61" s="25"/>
      <c r="O61" s="53" t="s">
        <v>35</v>
      </c>
      <c r="P61" s="28">
        <f t="shared" si="56"/>
        <v>28</v>
      </c>
      <c r="Q61" s="28">
        <v>28</v>
      </c>
      <c r="R61" s="30">
        <f t="shared" si="57"/>
        <v>1</v>
      </c>
      <c r="S61" s="33">
        <v>0</v>
      </c>
      <c r="T61" s="74">
        <f t="shared" si="58"/>
        <v>0</v>
      </c>
      <c r="U61" s="25"/>
      <c r="V61" s="53" t="s">
        <v>35</v>
      </c>
      <c r="W61" s="28">
        <f t="shared" si="59"/>
        <v>50</v>
      </c>
      <c r="X61" s="28">
        <v>50</v>
      </c>
      <c r="Y61" s="30">
        <f t="shared" si="60"/>
        <v>1</v>
      </c>
      <c r="Z61" s="33">
        <v>0</v>
      </c>
      <c r="AA61" s="32">
        <f t="shared" si="61"/>
        <v>0</v>
      </c>
    </row>
    <row r="62" spans="1:27" x14ac:dyDescent="0.25">
      <c r="A62" s="53" t="s">
        <v>36</v>
      </c>
      <c r="B62" s="99">
        <f t="shared" si="52"/>
        <v>0</v>
      </c>
      <c r="C62" s="29">
        <v>0</v>
      </c>
      <c r="D62" s="30">
        <v>0</v>
      </c>
      <c r="E62" s="31">
        <v>0</v>
      </c>
      <c r="F62" s="32">
        <v>0</v>
      </c>
      <c r="G62" s="24"/>
      <c r="H62" s="53" t="s">
        <v>36</v>
      </c>
      <c r="I62" s="28">
        <f t="shared" si="55"/>
        <v>133</v>
      </c>
      <c r="J62" s="28">
        <v>133</v>
      </c>
      <c r="K62" s="34">
        <f t="shared" si="62"/>
        <v>1</v>
      </c>
      <c r="L62" s="33">
        <v>0</v>
      </c>
      <c r="M62" s="32">
        <f t="shared" si="63"/>
        <v>0</v>
      </c>
      <c r="N62" s="25"/>
      <c r="O62" s="53" t="s">
        <v>36</v>
      </c>
      <c r="P62" s="28">
        <f t="shared" si="56"/>
        <v>14</v>
      </c>
      <c r="Q62" s="28">
        <v>14</v>
      </c>
      <c r="R62" s="30">
        <f t="shared" si="57"/>
        <v>1</v>
      </c>
      <c r="S62" s="33">
        <v>0</v>
      </c>
      <c r="T62" s="74">
        <f t="shared" si="58"/>
        <v>0</v>
      </c>
      <c r="U62" s="25"/>
      <c r="V62" s="53" t="s">
        <v>36</v>
      </c>
      <c r="W62" s="28">
        <f t="shared" si="59"/>
        <v>2</v>
      </c>
      <c r="X62" s="28">
        <v>2</v>
      </c>
      <c r="Y62" s="30">
        <f t="shared" si="60"/>
        <v>1</v>
      </c>
      <c r="Z62" s="33">
        <v>0</v>
      </c>
      <c r="AA62" s="32">
        <f t="shared" si="61"/>
        <v>0</v>
      </c>
    </row>
    <row r="63" spans="1:27" x14ac:dyDescent="0.25">
      <c r="A63" s="53" t="s">
        <v>37</v>
      </c>
      <c r="B63" s="99">
        <f t="shared" si="52"/>
        <v>0</v>
      </c>
      <c r="C63" s="29">
        <v>0</v>
      </c>
      <c r="D63" s="30">
        <v>0</v>
      </c>
      <c r="E63" s="31">
        <v>0</v>
      </c>
      <c r="F63" s="32">
        <v>0</v>
      </c>
      <c r="G63" s="24"/>
      <c r="H63" s="53" t="s">
        <v>37</v>
      </c>
      <c r="I63" s="28">
        <f t="shared" si="55"/>
        <v>89</v>
      </c>
      <c r="J63" s="28">
        <v>88</v>
      </c>
      <c r="K63" s="34">
        <f t="shared" si="62"/>
        <v>0.9887640449438202</v>
      </c>
      <c r="L63" s="33">
        <v>1</v>
      </c>
      <c r="M63" s="32">
        <f t="shared" si="63"/>
        <v>1.1235955056179775E-2</v>
      </c>
      <c r="N63" s="25"/>
      <c r="O63" s="53" t="s">
        <v>37</v>
      </c>
      <c r="P63" s="28">
        <f t="shared" si="56"/>
        <v>13</v>
      </c>
      <c r="Q63" s="28">
        <v>13</v>
      </c>
      <c r="R63" s="30">
        <f t="shared" si="57"/>
        <v>1</v>
      </c>
      <c r="S63" s="33">
        <v>0</v>
      </c>
      <c r="T63" s="74">
        <f t="shared" si="58"/>
        <v>0</v>
      </c>
      <c r="U63" s="25"/>
      <c r="V63" s="53" t="s">
        <v>37</v>
      </c>
      <c r="W63" s="28">
        <f t="shared" si="59"/>
        <v>4</v>
      </c>
      <c r="X63" s="28">
        <v>4</v>
      </c>
      <c r="Y63" s="30">
        <f t="shared" si="60"/>
        <v>1</v>
      </c>
      <c r="Z63" s="33">
        <v>0</v>
      </c>
      <c r="AA63" s="32">
        <f t="shared" si="61"/>
        <v>0</v>
      </c>
    </row>
    <row r="64" spans="1:27" x14ac:dyDescent="0.25">
      <c r="A64" s="53" t="s">
        <v>38</v>
      </c>
      <c r="B64" s="99">
        <f t="shared" si="52"/>
        <v>0</v>
      </c>
      <c r="C64" s="29">
        <v>0</v>
      </c>
      <c r="D64" s="30">
        <v>0</v>
      </c>
      <c r="E64" s="31">
        <v>0</v>
      </c>
      <c r="F64" s="32">
        <v>0</v>
      </c>
      <c r="G64" s="24"/>
      <c r="H64" s="53" t="s">
        <v>38</v>
      </c>
      <c r="I64" s="28">
        <f t="shared" si="55"/>
        <v>22</v>
      </c>
      <c r="J64" s="28">
        <v>22</v>
      </c>
      <c r="K64" s="34">
        <f t="shared" si="62"/>
        <v>1</v>
      </c>
      <c r="L64" s="33">
        <v>0</v>
      </c>
      <c r="M64" s="32">
        <f t="shared" si="63"/>
        <v>0</v>
      </c>
      <c r="N64" s="25"/>
      <c r="O64" s="53" t="s">
        <v>38</v>
      </c>
      <c r="P64" s="28">
        <f t="shared" si="56"/>
        <v>6</v>
      </c>
      <c r="Q64" s="28">
        <v>6</v>
      </c>
      <c r="R64" s="30">
        <f t="shared" si="57"/>
        <v>1</v>
      </c>
      <c r="S64" s="33">
        <v>0</v>
      </c>
      <c r="T64" s="74">
        <v>0</v>
      </c>
      <c r="U64" s="25"/>
      <c r="V64" s="53" t="s">
        <v>38</v>
      </c>
      <c r="W64" s="28">
        <f t="shared" si="59"/>
        <v>1</v>
      </c>
      <c r="X64" s="28">
        <v>1</v>
      </c>
      <c r="Y64" s="30">
        <f t="shared" si="60"/>
        <v>1</v>
      </c>
      <c r="Z64" s="33">
        <v>0</v>
      </c>
      <c r="AA64" s="32">
        <f t="shared" si="61"/>
        <v>0</v>
      </c>
    </row>
    <row r="65" spans="1:27" x14ac:dyDescent="0.25">
      <c r="A65" s="53" t="s">
        <v>39</v>
      </c>
      <c r="B65" s="99">
        <f t="shared" si="52"/>
        <v>0</v>
      </c>
      <c r="C65" s="29">
        <v>0</v>
      </c>
      <c r="D65" s="30">
        <v>0</v>
      </c>
      <c r="E65" s="31">
        <v>0</v>
      </c>
      <c r="F65" s="32">
        <v>0</v>
      </c>
      <c r="G65" s="24"/>
      <c r="H65" s="53" t="s">
        <v>39</v>
      </c>
      <c r="I65" s="28">
        <f t="shared" si="55"/>
        <v>22</v>
      </c>
      <c r="J65" s="28">
        <v>22</v>
      </c>
      <c r="K65" s="34">
        <f t="shared" si="62"/>
        <v>1</v>
      </c>
      <c r="L65" s="33">
        <v>0</v>
      </c>
      <c r="M65" s="32">
        <f t="shared" si="63"/>
        <v>0</v>
      </c>
      <c r="N65" s="25"/>
      <c r="O65" s="53" t="s">
        <v>39</v>
      </c>
      <c r="P65" s="28">
        <f t="shared" si="56"/>
        <v>0</v>
      </c>
      <c r="Q65" s="28">
        <v>0</v>
      </c>
      <c r="R65" s="30">
        <v>0</v>
      </c>
      <c r="S65" s="33">
        <v>0</v>
      </c>
      <c r="T65" s="74">
        <v>0</v>
      </c>
      <c r="U65" s="25"/>
      <c r="V65" s="53" t="s">
        <v>39</v>
      </c>
      <c r="W65" s="28">
        <f t="shared" si="59"/>
        <v>0</v>
      </c>
      <c r="X65" s="28">
        <v>0</v>
      </c>
      <c r="Y65" s="30">
        <v>0</v>
      </c>
      <c r="Z65" s="33">
        <v>0</v>
      </c>
      <c r="AA65" s="32">
        <v>0</v>
      </c>
    </row>
    <row r="66" spans="1:27" x14ac:dyDescent="0.25">
      <c r="A66" s="53" t="s">
        <v>40</v>
      </c>
      <c r="B66" s="99">
        <f t="shared" si="52"/>
        <v>0</v>
      </c>
      <c r="C66" s="29">
        <v>0</v>
      </c>
      <c r="D66" s="30">
        <v>0</v>
      </c>
      <c r="E66" s="31">
        <v>0</v>
      </c>
      <c r="F66" s="32">
        <v>0</v>
      </c>
      <c r="G66" s="24"/>
      <c r="H66" s="53" t="s">
        <v>40</v>
      </c>
      <c r="I66" s="28">
        <f t="shared" si="55"/>
        <v>54</v>
      </c>
      <c r="J66" s="28">
        <v>54</v>
      </c>
      <c r="K66" s="34">
        <f t="shared" si="62"/>
        <v>1</v>
      </c>
      <c r="L66" s="33">
        <v>0</v>
      </c>
      <c r="M66" s="32">
        <f t="shared" si="63"/>
        <v>0</v>
      </c>
      <c r="N66" s="25"/>
      <c r="O66" s="53" t="s">
        <v>40</v>
      </c>
      <c r="P66" s="28">
        <f t="shared" si="56"/>
        <v>7</v>
      </c>
      <c r="Q66" s="28">
        <v>7</v>
      </c>
      <c r="R66" s="30">
        <f t="shared" si="57"/>
        <v>1</v>
      </c>
      <c r="S66" s="33">
        <v>0</v>
      </c>
      <c r="T66" s="74">
        <f t="shared" si="58"/>
        <v>0</v>
      </c>
      <c r="U66" s="25"/>
      <c r="V66" s="53" t="s">
        <v>40</v>
      </c>
      <c r="W66" s="28">
        <f t="shared" si="59"/>
        <v>3</v>
      </c>
      <c r="X66" s="28">
        <v>3</v>
      </c>
      <c r="Y66" s="30">
        <f t="shared" si="60"/>
        <v>1</v>
      </c>
      <c r="Z66" s="33">
        <v>0</v>
      </c>
      <c r="AA66" s="32">
        <f t="shared" si="61"/>
        <v>0</v>
      </c>
    </row>
    <row r="67" spans="1:27" x14ac:dyDescent="0.25">
      <c r="A67" s="53" t="s">
        <v>41</v>
      </c>
      <c r="B67" s="99">
        <f t="shared" si="52"/>
        <v>0</v>
      </c>
      <c r="C67" s="29">
        <v>0</v>
      </c>
      <c r="D67" s="30">
        <v>0</v>
      </c>
      <c r="E67" s="31">
        <v>0</v>
      </c>
      <c r="F67" s="32">
        <v>0</v>
      </c>
      <c r="G67" s="24"/>
      <c r="H67" s="53" t="s">
        <v>41</v>
      </c>
      <c r="I67" s="28">
        <f t="shared" si="55"/>
        <v>110</v>
      </c>
      <c r="J67" s="28">
        <v>109</v>
      </c>
      <c r="K67" s="34">
        <f t="shared" si="62"/>
        <v>0.99090909090909096</v>
      </c>
      <c r="L67" s="33">
        <v>1</v>
      </c>
      <c r="M67" s="32">
        <f t="shared" si="63"/>
        <v>9.0909090909090905E-3</v>
      </c>
      <c r="N67" s="25"/>
      <c r="O67" s="53" t="s">
        <v>41</v>
      </c>
      <c r="P67" s="28">
        <f t="shared" si="56"/>
        <v>8</v>
      </c>
      <c r="Q67" s="28">
        <v>8</v>
      </c>
      <c r="R67" s="30">
        <f t="shared" si="57"/>
        <v>1</v>
      </c>
      <c r="S67" s="33">
        <v>0</v>
      </c>
      <c r="T67" s="74">
        <f t="shared" si="58"/>
        <v>0</v>
      </c>
      <c r="U67" s="25"/>
      <c r="V67" s="53" t="s">
        <v>41</v>
      </c>
      <c r="W67" s="28">
        <f t="shared" si="59"/>
        <v>2</v>
      </c>
      <c r="X67" s="28">
        <v>2</v>
      </c>
      <c r="Y67" s="30">
        <f t="shared" si="60"/>
        <v>1</v>
      </c>
      <c r="Z67" s="33">
        <v>0</v>
      </c>
      <c r="AA67" s="32">
        <f t="shared" si="61"/>
        <v>0</v>
      </c>
    </row>
    <row r="68" spans="1:27" x14ac:dyDescent="0.25">
      <c r="A68" s="53" t="s">
        <v>42</v>
      </c>
      <c r="B68" s="99">
        <f t="shared" si="52"/>
        <v>0</v>
      </c>
      <c r="C68" s="29">
        <v>0</v>
      </c>
      <c r="D68" s="30">
        <v>0</v>
      </c>
      <c r="E68" s="31">
        <v>0</v>
      </c>
      <c r="F68" s="32">
        <v>0</v>
      </c>
      <c r="G68" s="24"/>
      <c r="H68" s="53" t="s">
        <v>42</v>
      </c>
      <c r="I68" s="28">
        <f t="shared" si="55"/>
        <v>283</v>
      </c>
      <c r="J68" s="28">
        <v>282</v>
      </c>
      <c r="K68" s="34">
        <f t="shared" si="62"/>
        <v>0.99646643109540634</v>
      </c>
      <c r="L68" s="33">
        <v>1</v>
      </c>
      <c r="M68" s="32">
        <f t="shared" si="63"/>
        <v>3.5335689045936395E-3</v>
      </c>
      <c r="N68" s="25"/>
      <c r="O68" s="53" t="s">
        <v>42</v>
      </c>
      <c r="P68" s="28">
        <f t="shared" si="56"/>
        <v>39</v>
      </c>
      <c r="Q68" s="28">
        <v>39</v>
      </c>
      <c r="R68" s="30">
        <f t="shared" si="57"/>
        <v>1</v>
      </c>
      <c r="S68" s="33">
        <v>0</v>
      </c>
      <c r="T68" s="74">
        <f t="shared" si="58"/>
        <v>0</v>
      </c>
      <c r="U68" s="25"/>
      <c r="V68" s="53" t="s">
        <v>42</v>
      </c>
      <c r="W68" s="28">
        <f t="shared" si="59"/>
        <v>11</v>
      </c>
      <c r="X68" s="28">
        <v>11</v>
      </c>
      <c r="Y68" s="30">
        <f t="shared" si="60"/>
        <v>1</v>
      </c>
      <c r="Z68" s="33">
        <v>0</v>
      </c>
      <c r="AA68" s="32">
        <f t="shared" si="61"/>
        <v>0</v>
      </c>
    </row>
    <row r="69" spans="1:27" x14ac:dyDescent="0.25">
      <c r="A69" s="53" t="s">
        <v>43</v>
      </c>
      <c r="B69" s="99">
        <f t="shared" si="52"/>
        <v>71</v>
      </c>
      <c r="C69" s="29">
        <v>71</v>
      </c>
      <c r="D69" s="30">
        <f t="shared" si="53"/>
        <v>1</v>
      </c>
      <c r="E69" s="31">
        <v>0</v>
      </c>
      <c r="F69" s="32">
        <f t="shared" si="54"/>
        <v>0</v>
      </c>
      <c r="G69" s="24"/>
      <c r="H69" s="53" t="s">
        <v>43</v>
      </c>
      <c r="I69" s="28">
        <f t="shared" si="55"/>
        <v>603</v>
      </c>
      <c r="J69" s="28">
        <v>599</v>
      </c>
      <c r="K69" s="34">
        <f t="shared" si="62"/>
        <v>0.99336650082918743</v>
      </c>
      <c r="L69" s="33">
        <v>4</v>
      </c>
      <c r="M69" s="32">
        <f t="shared" si="63"/>
        <v>6.6334991708126038E-3</v>
      </c>
      <c r="N69" s="25"/>
      <c r="O69" s="53" t="s">
        <v>43</v>
      </c>
      <c r="P69" s="28">
        <f t="shared" si="56"/>
        <v>190</v>
      </c>
      <c r="Q69" s="28">
        <v>190</v>
      </c>
      <c r="R69" s="30">
        <f t="shared" si="57"/>
        <v>1</v>
      </c>
      <c r="S69" s="33">
        <v>0</v>
      </c>
      <c r="T69" s="74">
        <f t="shared" si="58"/>
        <v>0</v>
      </c>
      <c r="U69" s="25"/>
      <c r="V69" s="53" t="s">
        <v>43</v>
      </c>
      <c r="W69" s="28">
        <f t="shared" si="59"/>
        <v>101</v>
      </c>
      <c r="X69" s="28">
        <v>101</v>
      </c>
      <c r="Y69" s="30">
        <f t="shared" si="60"/>
        <v>1</v>
      </c>
      <c r="Z69" s="33">
        <v>0</v>
      </c>
      <c r="AA69" s="32">
        <f t="shared" si="61"/>
        <v>0</v>
      </c>
    </row>
    <row r="70" spans="1:27" x14ac:dyDescent="0.25">
      <c r="A70" s="53" t="s">
        <v>44</v>
      </c>
      <c r="B70" s="99">
        <f t="shared" si="52"/>
        <v>17</v>
      </c>
      <c r="C70" s="29">
        <v>17</v>
      </c>
      <c r="D70" s="30">
        <f t="shared" si="53"/>
        <v>1</v>
      </c>
      <c r="E70" s="31">
        <v>0</v>
      </c>
      <c r="F70" s="32">
        <f t="shared" si="54"/>
        <v>0</v>
      </c>
      <c r="G70" s="24"/>
      <c r="H70" s="53" t="s">
        <v>44</v>
      </c>
      <c r="I70" s="28">
        <f t="shared" si="55"/>
        <v>429</v>
      </c>
      <c r="J70" s="28">
        <v>424</v>
      </c>
      <c r="K70" s="34">
        <f t="shared" si="62"/>
        <v>0.9883449883449883</v>
      </c>
      <c r="L70" s="33">
        <v>5</v>
      </c>
      <c r="M70" s="32">
        <f t="shared" si="63"/>
        <v>1.1655011655011656E-2</v>
      </c>
      <c r="N70" s="25"/>
      <c r="O70" s="53" t="s">
        <v>44</v>
      </c>
      <c r="P70" s="28">
        <f t="shared" si="56"/>
        <v>52</v>
      </c>
      <c r="Q70" s="28">
        <v>52</v>
      </c>
      <c r="R70" s="30">
        <f t="shared" si="57"/>
        <v>1</v>
      </c>
      <c r="S70" s="33">
        <v>0</v>
      </c>
      <c r="T70" s="74">
        <f t="shared" si="58"/>
        <v>0</v>
      </c>
      <c r="U70" s="25"/>
      <c r="V70" s="53" t="s">
        <v>44</v>
      </c>
      <c r="W70" s="28">
        <f t="shared" si="59"/>
        <v>15</v>
      </c>
      <c r="X70" s="28">
        <v>15</v>
      </c>
      <c r="Y70" s="30">
        <f t="shared" si="60"/>
        <v>1</v>
      </c>
      <c r="Z70" s="33">
        <v>0</v>
      </c>
      <c r="AA70" s="32">
        <f t="shared" si="61"/>
        <v>0</v>
      </c>
    </row>
    <row r="71" spans="1:27" x14ac:dyDescent="0.25">
      <c r="A71" s="53" t="s">
        <v>45</v>
      </c>
      <c r="B71" s="99">
        <f>SUM(C71,E71)</f>
        <v>1</v>
      </c>
      <c r="C71" s="29">
        <v>1</v>
      </c>
      <c r="D71" s="30">
        <f t="shared" si="53"/>
        <v>1</v>
      </c>
      <c r="E71" s="31">
        <v>0</v>
      </c>
      <c r="F71" s="32">
        <f t="shared" si="54"/>
        <v>0</v>
      </c>
      <c r="G71" s="24"/>
      <c r="H71" s="53" t="s">
        <v>45</v>
      </c>
      <c r="I71" s="28">
        <f t="shared" si="55"/>
        <v>59</v>
      </c>
      <c r="J71" s="28">
        <v>59</v>
      </c>
      <c r="K71" s="34">
        <f t="shared" si="62"/>
        <v>1</v>
      </c>
      <c r="L71" s="33">
        <v>0</v>
      </c>
      <c r="M71" s="32">
        <f t="shared" si="63"/>
        <v>0</v>
      </c>
      <c r="N71" s="25"/>
      <c r="O71" s="53" t="s">
        <v>45</v>
      </c>
      <c r="P71" s="28">
        <f t="shared" si="56"/>
        <v>25</v>
      </c>
      <c r="Q71" s="28">
        <v>25</v>
      </c>
      <c r="R71" s="30">
        <f t="shared" si="57"/>
        <v>1</v>
      </c>
      <c r="S71" s="33">
        <v>0</v>
      </c>
      <c r="T71" s="74">
        <f t="shared" si="58"/>
        <v>0</v>
      </c>
      <c r="U71" s="25"/>
      <c r="V71" s="53" t="s">
        <v>45</v>
      </c>
      <c r="W71" s="28">
        <f t="shared" si="59"/>
        <v>8</v>
      </c>
      <c r="X71" s="28">
        <v>8</v>
      </c>
      <c r="Y71" s="30">
        <f t="shared" si="60"/>
        <v>1</v>
      </c>
      <c r="Z71" s="33">
        <v>0</v>
      </c>
      <c r="AA71" s="32">
        <f t="shared" si="61"/>
        <v>0</v>
      </c>
    </row>
    <row r="72" spans="1:27" ht="15.75" thickBot="1" x14ac:dyDescent="0.3">
      <c r="A72" s="54" t="s">
        <v>46</v>
      </c>
      <c r="B72" s="99">
        <f>SUM(C72,E72)</f>
        <v>0</v>
      </c>
      <c r="C72" s="123">
        <v>0</v>
      </c>
      <c r="D72" s="30">
        <v>0</v>
      </c>
      <c r="E72" s="125">
        <v>0</v>
      </c>
      <c r="F72" s="32">
        <v>0</v>
      </c>
      <c r="G72" s="24"/>
      <c r="H72" s="54" t="s">
        <v>46</v>
      </c>
      <c r="I72" s="28">
        <f t="shared" si="55"/>
        <v>137</v>
      </c>
      <c r="J72" s="107">
        <v>137</v>
      </c>
      <c r="K72" s="174">
        <f t="shared" si="62"/>
        <v>1</v>
      </c>
      <c r="L72" s="33">
        <v>0</v>
      </c>
      <c r="M72" s="110">
        <f t="shared" si="63"/>
        <v>0</v>
      </c>
      <c r="N72" s="25"/>
      <c r="O72" s="54" t="s">
        <v>46</v>
      </c>
      <c r="P72" s="28">
        <f t="shared" si="56"/>
        <v>13</v>
      </c>
      <c r="Q72" s="107">
        <v>13</v>
      </c>
      <c r="R72" s="30">
        <f t="shared" si="57"/>
        <v>1</v>
      </c>
      <c r="S72" s="109">
        <v>0</v>
      </c>
      <c r="T72" s="127">
        <f t="shared" si="58"/>
        <v>0</v>
      </c>
      <c r="U72" s="25"/>
      <c r="V72" s="54" t="s">
        <v>46</v>
      </c>
      <c r="W72" s="28">
        <f t="shared" si="59"/>
        <v>7</v>
      </c>
      <c r="X72" s="107">
        <v>7</v>
      </c>
      <c r="Y72" s="30">
        <f t="shared" si="60"/>
        <v>1</v>
      </c>
      <c r="Z72" s="109">
        <v>0</v>
      </c>
      <c r="AA72" s="32">
        <f t="shared" si="61"/>
        <v>0</v>
      </c>
    </row>
    <row r="73" spans="1:27" ht="15.75" thickBot="1" x14ac:dyDescent="0.3">
      <c r="A73" s="55" t="s">
        <v>15</v>
      </c>
      <c r="B73" s="122">
        <f>SUM(B59:B72)</f>
        <v>102</v>
      </c>
      <c r="C73" s="122">
        <f>SUM(C59:C72)</f>
        <v>102</v>
      </c>
      <c r="D73" s="168">
        <f>+C73/B73</f>
        <v>1</v>
      </c>
      <c r="E73" s="169">
        <f>SUM(E59:E72)</f>
        <v>0</v>
      </c>
      <c r="F73" s="170">
        <f t="shared" ref="F73" si="64">+E73/B73</f>
        <v>0</v>
      </c>
      <c r="G73" s="24"/>
      <c r="H73" s="55" t="s">
        <v>15</v>
      </c>
      <c r="I73" s="122">
        <f>SUM(I59:I72)</f>
        <v>2194</v>
      </c>
      <c r="J73" s="122">
        <f>SUM(J59:J72)</f>
        <v>2180</v>
      </c>
      <c r="K73" s="124">
        <f t="shared" si="62"/>
        <v>0.99361896080218781</v>
      </c>
      <c r="L73" s="126">
        <f>SUM(L59:L72)</f>
        <v>14</v>
      </c>
      <c r="M73" s="124">
        <f t="shared" si="63"/>
        <v>6.3810391978122152E-3</v>
      </c>
      <c r="N73" s="25"/>
      <c r="O73" s="55" t="s">
        <v>15</v>
      </c>
      <c r="P73" s="122">
        <f>SUM(P59:P72)</f>
        <v>433</v>
      </c>
      <c r="Q73" s="122">
        <f>SUM(Q59:Q72)</f>
        <v>433</v>
      </c>
      <c r="R73" s="124">
        <f>+Q73/P73</f>
        <v>1</v>
      </c>
      <c r="S73" s="126">
        <f>SUM(S59:S72)</f>
        <v>0</v>
      </c>
      <c r="T73" s="124">
        <f t="shared" si="58"/>
        <v>0</v>
      </c>
      <c r="U73" s="25"/>
      <c r="V73" s="103" t="s">
        <v>15</v>
      </c>
      <c r="W73" s="122">
        <f>SUM(W59:W72)</f>
        <v>214</v>
      </c>
      <c r="X73" s="122">
        <f>+W73</f>
        <v>214</v>
      </c>
      <c r="Y73" s="144">
        <f t="shared" ref="Y73" si="65">+X73/W73</f>
        <v>1</v>
      </c>
      <c r="Z73" s="145">
        <v>0</v>
      </c>
      <c r="AA73" s="145">
        <f t="shared" ref="AA73" si="66">+Z73/W73</f>
        <v>0</v>
      </c>
    </row>
    <row r="74" spans="1:27" ht="15.75" thickBot="1" x14ac:dyDescent="0.3">
      <c r="A74" s="35"/>
      <c r="B74" s="36"/>
      <c r="C74" s="36"/>
      <c r="D74" s="36"/>
      <c r="E74" s="37"/>
      <c r="F74" s="37"/>
      <c r="G74" s="24"/>
      <c r="H74" s="35"/>
      <c r="I74" s="36"/>
      <c r="J74" s="36"/>
      <c r="K74" s="36"/>
      <c r="L74" s="37"/>
      <c r="M74" s="37"/>
      <c r="N74" s="25"/>
      <c r="O74" s="35"/>
      <c r="P74" s="36"/>
      <c r="Q74" s="36"/>
      <c r="R74" s="36"/>
      <c r="S74" s="37"/>
      <c r="T74" s="37"/>
      <c r="U74" s="25"/>
      <c r="V74" s="35"/>
      <c r="W74" s="36"/>
      <c r="X74" s="36"/>
      <c r="Y74" s="36"/>
      <c r="Z74" s="37"/>
      <c r="AA74" s="37"/>
    </row>
    <row r="75" spans="1:27" x14ac:dyDescent="0.25">
      <c r="A75" s="352" t="s">
        <v>47</v>
      </c>
      <c r="B75" s="354" t="s">
        <v>28</v>
      </c>
      <c r="C75" s="354" t="s">
        <v>29</v>
      </c>
      <c r="D75" s="356" t="s">
        <v>30</v>
      </c>
      <c r="E75" s="354" t="s">
        <v>31</v>
      </c>
      <c r="F75" s="356" t="s">
        <v>32</v>
      </c>
      <c r="G75" s="24"/>
      <c r="H75" s="352" t="s">
        <v>47</v>
      </c>
      <c r="I75" s="354" t="s">
        <v>28</v>
      </c>
      <c r="J75" s="354" t="s">
        <v>29</v>
      </c>
      <c r="K75" s="356" t="s">
        <v>30</v>
      </c>
      <c r="L75" s="354" t="s">
        <v>31</v>
      </c>
      <c r="M75" s="356" t="s">
        <v>32</v>
      </c>
      <c r="N75" s="25"/>
      <c r="O75" s="352" t="s">
        <v>47</v>
      </c>
      <c r="P75" s="354" t="s">
        <v>28</v>
      </c>
      <c r="Q75" s="354" t="s">
        <v>29</v>
      </c>
      <c r="R75" s="356" t="s">
        <v>30</v>
      </c>
      <c r="S75" s="354" t="s">
        <v>31</v>
      </c>
      <c r="T75" s="356" t="s">
        <v>32</v>
      </c>
      <c r="U75" s="25"/>
      <c r="V75" s="352" t="s">
        <v>47</v>
      </c>
      <c r="W75" s="354" t="s">
        <v>28</v>
      </c>
      <c r="X75" s="354" t="s">
        <v>29</v>
      </c>
      <c r="Y75" s="356" t="s">
        <v>30</v>
      </c>
      <c r="Z75" s="354" t="s">
        <v>31</v>
      </c>
      <c r="AA75" s="356" t="s">
        <v>32</v>
      </c>
    </row>
    <row r="76" spans="1:27" ht="15.75" thickBot="1" x14ac:dyDescent="0.3">
      <c r="A76" s="353"/>
      <c r="B76" s="355"/>
      <c r="C76" s="355"/>
      <c r="D76" s="357"/>
      <c r="E76" s="355"/>
      <c r="F76" s="357"/>
      <c r="G76" s="24"/>
      <c r="H76" s="353"/>
      <c r="I76" s="355"/>
      <c r="J76" s="355"/>
      <c r="K76" s="357"/>
      <c r="L76" s="355"/>
      <c r="M76" s="357"/>
      <c r="N76" s="25"/>
      <c r="O76" s="353"/>
      <c r="P76" s="355"/>
      <c r="Q76" s="355"/>
      <c r="R76" s="357"/>
      <c r="S76" s="355"/>
      <c r="T76" s="357"/>
      <c r="U76" s="25"/>
      <c r="V76" s="353"/>
      <c r="W76" s="355"/>
      <c r="X76" s="355"/>
      <c r="Y76" s="357"/>
      <c r="Z76" s="355"/>
      <c r="AA76" s="357"/>
    </row>
    <row r="77" spans="1:27" x14ac:dyDescent="0.25">
      <c r="A77" s="56" t="s">
        <v>48</v>
      </c>
      <c r="B77" s="177">
        <f t="shared" ref="B77:B86" si="67">SUM(C77,E77)</f>
        <v>0</v>
      </c>
      <c r="C77" s="38">
        <v>0</v>
      </c>
      <c r="D77" s="39">
        <v>0</v>
      </c>
      <c r="E77" s="40">
        <v>0</v>
      </c>
      <c r="F77" s="80">
        <v>0</v>
      </c>
      <c r="G77" s="24"/>
      <c r="H77" s="56" t="s">
        <v>48</v>
      </c>
      <c r="I77" s="38">
        <f>SUM(J77,L77)</f>
        <v>114</v>
      </c>
      <c r="J77" s="38">
        <v>114</v>
      </c>
      <c r="K77" s="277">
        <f>+J77/I77</f>
        <v>1</v>
      </c>
      <c r="L77" s="44">
        <v>0</v>
      </c>
      <c r="M77" s="41">
        <f>+L77/I77</f>
        <v>0</v>
      </c>
      <c r="N77" s="25"/>
      <c r="O77" s="56" t="s">
        <v>48</v>
      </c>
      <c r="P77" s="38">
        <f>SUM(Q77,S77)</f>
        <v>28</v>
      </c>
      <c r="Q77" s="38">
        <v>28</v>
      </c>
      <c r="R77" s="277">
        <f>+Q77/P77</f>
        <v>1</v>
      </c>
      <c r="S77" s="44">
        <v>0</v>
      </c>
      <c r="T77" s="267">
        <f>+S77/P77</f>
        <v>0</v>
      </c>
      <c r="U77" s="25"/>
      <c r="V77" s="56" t="s">
        <v>48</v>
      </c>
      <c r="W77" s="38">
        <f>SUM(X77,Z77)</f>
        <v>5</v>
      </c>
      <c r="X77" s="45">
        <v>5</v>
      </c>
      <c r="Y77" s="43">
        <f>+X77/W77</f>
        <v>1</v>
      </c>
      <c r="Z77" s="44">
        <v>0</v>
      </c>
      <c r="AA77" s="41">
        <f>+Z77/W77</f>
        <v>0</v>
      </c>
    </row>
    <row r="78" spans="1:27" x14ac:dyDescent="0.25">
      <c r="A78" s="57" t="s">
        <v>49</v>
      </c>
      <c r="B78" s="177">
        <f t="shared" si="67"/>
        <v>3</v>
      </c>
      <c r="C78" s="38">
        <v>3</v>
      </c>
      <c r="D78" s="39">
        <f t="shared" ref="D78:D87" si="68">+C78/B78</f>
        <v>1</v>
      </c>
      <c r="E78" s="40">
        <v>0</v>
      </c>
      <c r="F78" s="80">
        <f t="shared" ref="F78:F80" si="69">+E78/B78</f>
        <v>0</v>
      </c>
      <c r="G78" s="24"/>
      <c r="H78" s="57" t="s">
        <v>49</v>
      </c>
      <c r="I78" s="38">
        <f t="shared" ref="I78:I86" si="70">SUM(J78,L78)</f>
        <v>128</v>
      </c>
      <c r="J78" s="42">
        <v>126</v>
      </c>
      <c r="K78" s="277">
        <f t="shared" ref="K78:K86" si="71">+J78/I78</f>
        <v>0.984375</v>
      </c>
      <c r="L78" s="44">
        <v>2</v>
      </c>
      <c r="M78" s="41">
        <f t="shared" ref="M78:M87" si="72">+L78/I78</f>
        <v>1.5625E-2</v>
      </c>
      <c r="N78" s="25"/>
      <c r="O78" s="57" t="s">
        <v>49</v>
      </c>
      <c r="P78" s="38">
        <f t="shared" ref="P78:P86" si="73">SUM(Q78,S78)</f>
        <v>25</v>
      </c>
      <c r="Q78" s="38">
        <v>25</v>
      </c>
      <c r="R78" s="277">
        <f t="shared" ref="R78:R86" si="74">+Q78/P78</f>
        <v>1</v>
      </c>
      <c r="S78" s="44">
        <v>0</v>
      </c>
      <c r="T78" s="267">
        <f t="shared" ref="T78:T87" si="75">+S78/P78</f>
        <v>0</v>
      </c>
      <c r="U78" s="25"/>
      <c r="V78" s="57" t="s">
        <v>49</v>
      </c>
      <c r="W78" s="38">
        <f t="shared" ref="W78:W86" si="76">SUM(X78,Z78)</f>
        <v>16</v>
      </c>
      <c r="X78" s="45">
        <v>16</v>
      </c>
      <c r="Y78" s="43">
        <f t="shared" ref="Y78:Y85" si="77">+X78/W78</f>
        <v>1</v>
      </c>
      <c r="Z78" s="44">
        <v>0</v>
      </c>
      <c r="AA78" s="41">
        <f t="shared" ref="AA78:AA85" si="78">+Z78/W78</f>
        <v>0</v>
      </c>
    </row>
    <row r="79" spans="1:27" x14ac:dyDescent="0.25">
      <c r="A79" s="57" t="s">
        <v>50</v>
      </c>
      <c r="B79" s="177">
        <f t="shared" si="67"/>
        <v>0</v>
      </c>
      <c r="C79" s="38">
        <v>0</v>
      </c>
      <c r="D79" s="39">
        <v>0</v>
      </c>
      <c r="E79" s="40">
        <v>0</v>
      </c>
      <c r="F79" s="80">
        <v>0</v>
      </c>
      <c r="G79" s="24"/>
      <c r="H79" s="57" t="s">
        <v>50</v>
      </c>
      <c r="I79" s="38">
        <f t="shared" si="70"/>
        <v>0</v>
      </c>
      <c r="J79" s="42">
        <v>0</v>
      </c>
      <c r="K79" s="277">
        <v>0</v>
      </c>
      <c r="L79" s="44">
        <v>0</v>
      </c>
      <c r="M79" s="41">
        <v>0</v>
      </c>
      <c r="N79" s="25"/>
      <c r="O79" s="57" t="s">
        <v>50</v>
      </c>
      <c r="P79" s="38">
        <f t="shared" si="73"/>
        <v>0</v>
      </c>
      <c r="Q79" s="38">
        <v>0</v>
      </c>
      <c r="R79" s="277">
        <v>0</v>
      </c>
      <c r="S79" s="44">
        <v>0</v>
      </c>
      <c r="T79" s="267">
        <v>0</v>
      </c>
      <c r="U79" s="25"/>
      <c r="V79" s="57" t="s">
        <v>50</v>
      </c>
      <c r="W79" s="38">
        <f t="shared" si="76"/>
        <v>1</v>
      </c>
      <c r="X79" s="45">
        <v>1</v>
      </c>
      <c r="Y79" s="43">
        <f t="shared" si="77"/>
        <v>1</v>
      </c>
      <c r="Z79" s="44">
        <v>0</v>
      </c>
      <c r="AA79" s="41">
        <f t="shared" si="78"/>
        <v>0</v>
      </c>
    </row>
    <row r="80" spans="1:27" x14ac:dyDescent="0.25">
      <c r="A80" s="57" t="s">
        <v>51</v>
      </c>
      <c r="B80" s="177">
        <f t="shared" si="67"/>
        <v>32</v>
      </c>
      <c r="C80" s="38">
        <v>32</v>
      </c>
      <c r="D80" s="39">
        <f t="shared" si="68"/>
        <v>1</v>
      </c>
      <c r="E80" s="40">
        <v>0</v>
      </c>
      <c r="F80" s="80">
        <f t="shared" si="69"/>
        <v>0</v>
      </c>
      <c r="G80" s="24"/>
      <c r="H80" s="57" t="s">
        <v>51</v>
      </c>
      <c r="I80" s="38">
        <f t="shared" si="70"/>
        <v>717</v>
      </c>
      <c r="J80" s="42">
        <v>713</v>
      </c>
      <c r="K80" s="277">
        <f t="shared" si="71"/>
        <v>0.99442119944211993</v>
      </c>
      <c r="L80" s="44">
        <v>4</v>
      </c>
      <c r="M80" s="41">
        <f t="shared" si="72"/>
        <v>5.5788005578800556E-3</v>
      </c>
      <c r="N80" s="25"/>
      <c r="O80" s="57" t="s">
        <v>51</v>
      </c>
      <c r="P80" s="38">
        <f t="shared" si="73"/>
        <v>186</v>
      </c>
      <c r="Q80" s="38">
        <v>186</v>
      </c>
      <c r="R80" s="277">
        <f t="shared" si="74"/>
        <v>1</v>
      </c>
      <c r="S80" s="44">
        <v>0</v>
      </c>
      <c r="T80" s="267">
        <f t="shared" si="75"/>
        <v>0</v>
      </c>
      <c r="U80" s="25"/>
      <c r="V80" s="57" t="s">
        <v>51</v>
      </c>
      <c r="W80" s="38">
        <f t="shared" si="76"/>
        <v>151</v>
      </c>
      <c r="X80" s="45">
        <v>151</v>
      </c>
      <c r="Y80" s="43">
        <f t="shared" si="77"/>
        <v>1</v>
      </c>
      <c r="Z80" s="44">
        <v>0</v>
      </c>
      <c r="AA80" s="41">
        <f t="shared" si="78"/>
        <v>0</v>
      </c>
    </row>
    <row r="81" spans="1:27" x14ac:dyDescent="0.25">
      <c r="A81" s="57" t="s">
        <v>52</v>
      </c>
      <c r="B81" s="177">
        <f t="shared" si="67"/>
        <v>0</v>
      </c>
      <c r="C81" s="38">
        <v>0</v>
      </c>
      <c r="D81" s="39">
        <v>0</v>
      </c>
      <c r="E81" s="40">
        <v>0</v>
      </c>
      <c r="F81" s="80">
        <v>0</v>
      </c>
      <c r="G81" s="24"/>
      <c r="H81" s="57" t="s">
        <v>52</v>
      </c>
      <c r="I81" s="38">
        <f t="shared" si="70"/>
        <v>9</v>
      </c>
      <c r="J81" s="42">
        <v>9</v>
      </c>
      <c r="K81" s="277">
        <f t="shared" si="71"/>
        <v>1</v>
      </c>
      <c r="L81" s="44">
        <v>0</v>
      </c>
      <c r="M81" s="41">
        <f t="shared" si="72"/>
        <v>0</v>
      </c>
      <c r="N81" s="25"/>
      <c r="O81" s="57" t="s">
        <v>52</v>
      </c>
      <c r="P81" s="38">
        <f t="shared" si="73"/>
        <v>5</v>
      </c>
      <c r="Q81" s="38">
        <v>5</v>
      </c>
      <c r="R81" s="277">
        <f t="shared" si="74"/>
        <v>1</v>
      </c>
      <c r="S81" s="44">
        <v>0</v>
      </c>
      <c r="T81" s="267">
        <f t="shared" si="75"/>
        <v>0</v>
      </c>
      <c r="U81" s="25"/>
      <c r="V81" s="57" t="s">
        <v>52</v>
      </c>
      <c r="W81" s="38">
        <f t="shared" si="76"/>
        <v>0</v>
      </c>
      <c r="X81" s="45">
        <v>0</v>
      </c>
      <c r="Y81" s="43">
        <v>0</v>
      </c>
      <c r="Z81" s="44">
        <v>0</v>
      </c>
      <c r="AA81" s="41">
        <v>0</v>
      </c>
    </row>
    <row r="82" spans="1:27" x14ac:dyDescent="0.25">
      <c r="A82" s="57" t="s">
        <v>53</v>
      </c>
      <c r="B82" s="177">
        <f t="shared" si="67"/>
        <v>0</v>
      </c>
      <c r="C82" s="38">
        <v>0</v>
      </c>
      <c r="D82" s="39">
        <v>0</v>
      </c>
      <c r="E82" s="40">
        <v>0</v>
      </c>
      <c r="F82" s="80">
        <v>0</v>
      </c>
      <c r="G82" s="24"/>
      <c r="H82" s="57" t="s">
        <v>53</v>
      </c>
      <c r="I82" s="38">
        <f t="shared" si="70"/>
        <v>95</v>
      </c>
      <c r="J82" s="42">
        <v>94</v>
      </c>
      <c r="K82" s="277">
        <f t="shared" si="71"/>
        <v>0.98947368421052628</v>
      </c>
      <c r="L82" s="44">
        <v>1</v>
      </c>
      <c r="M82" s="41">
        <f t="shared" si="72"/>
        <v>1.0526315789473684E-2</v>
      </c>
      <c r="N82" s="25"/>
      <c r="O82" s="57" t="s">
        <v>53</v>
      </c>
      <c r="P82" s="38">
        <f t="shared" si="73"/>
        <v>8</v>
      </c>
      <c r="Q82" s="38">
        <v>8</v>
      </c>
      <c r="R82" s="277">
        <f t="shared" si="74"/>
        <v>1</v>
      </c>
      <c r="S82" s="44">
        <v>0</v>
      </c>
      <c r="T82" s="267">
        <f t="shared" si="75"/>
        <v>0</v>
      </c>
      <c r="U82" s="25"/>
      <c r="V82" s="57" t="s">
        <v>53</v>
      </c>
      <c r="W82" s="38">
        <f t="shared" si="76"/>
        <v>6</v>
      </c>
      <c r="X82" s="45">
        <v>6</v>
      </c>
      <c r="Y82" s="43">
        <f t="shared" si="77"/>
        <v>1</v>
      </c>
      <c r="Z82" s="44">
        <v>0</v>
      </c>
      <c r="AA82" s="41">
        <f t="shared" si="78"/>
        <v>0</v>
      </c>
    </row>
    <row r="83" spans="1:27" x14ac:dyDescent="0.25">
      <c r="A83" s="57" t="s">
        <v>54</v>
      </c>
      <c r="B83" s="177">
        <f t="shared" si="67"/>
        <v>0</v>
      </c>
      <c r="C83" s="38">
        <v>0</v>
      </c>
      <c r="D83" s="39">
        <v>0</v>
      </c>
      <c r="E83" s="40">
        <v>0</v>
      </c>
      <c r="F83" s="80">
        <v>0</v>
      </c>
      <c r="G83" s="24"/>
      <c r="H83" s="57" t="s">
        <v>54</v>
      </c>
      <c r="I83" s="38">
        <f t="shared" si="70"/>
        <v>183</v>
      </c>
      <c r="J83" s="42">
        <v>180</v>
      </c>
      <c r="K83" s="277">
        <f t="shared" si="71"/>
        <v>0.98360655737704916</v>
      </c>
      <c r="L83" s="44">
        <v>3</v>
      </c>
      <c r="M83" s="41">
        <f t="shared" si="72"/>
        <v>1.6393442622950821E-2</v>
      </c>
      <c r="N83" s="25"/>
      <c r="O83" s="57" t="s">
        <v>54</v>
      </c>
      <c r="P83" s="38">
        <f t="shared" si="73"/>
        <v>47</v>
      </c>
      <c r="Q83" s="38">
        <v>47</v>
      </c>
      <c r="R83" s="277">
        <f t="shared" si="74"/>
        <v>1</v>
      </c>
      <c r="S83" s="44">
        <v>0</v>
      </c>
      <c r="T83" s="267">
        <f t="shared" si="75"/>
        <v>0</v>
      </c>
      <c r="U83" s="25"/>
      <c r="V83" s="57" t="s">
        <v>54</v>
      </c>
      <c r="W83" s="38">
        <f t="shared" si="76"/>
        <v>7</v>
      </c>
      <c r="X83" s="45">
        <v>7</v>
      </c>
      <c r="Y83" s="43">
        <f t="shared" si="77"/>
        <v>1</v>
      </c>
      <c r="Z83" s="44">
        <v>0</v>
      </c>
      <c r="AA83" s="41">
        <f t="shared" si="78"/>
        <v>0</v>
      </c>
    </row>
    <row r="84" spans="1:27" x14ac:dyDescent="0.25">
      <c r="A84" s="57" t="s">
        <v>55</v>
      </c>
      <c r="B84" s="177">
        <f t="shared" si="67"/>
        <v>0</v>
      </c>
      <c r="C84" s="38">
        <v>0</v>
      </c>
      <c r="D84" s="39">
        <v>0</v>
      </c>
      <c r="E84" s="40">
        <v>0</v>
      </c>
      <c r="F84" s="80">
        <v>0</v>
      </c>
      <c r="G84" s="24"/>
      <c r="H84" s="57" t="s">
        <v>55</v>
      </c>
      <c r="I84" s="38">
        <f t="shared" si="70"/>
        <v>141</v>
      </c>
      <c r="J84" s="42">
        <v>141</v>
      </c>
      <c r="K84" s="277">
        <f t="shared" si="71"/>
        <v>1</v>
      </c>
      <c r="L84" s="44">
        <v>0</v>
      </c>
      <c r="M84" s="41">
        <f t="shared" si="72"/>
        <v>0</v>
      </c>
      <c r="N84" s="25"/>
      <c r="O84" s="57" t="s">
        <v>55</v>
      </c>
      <c r="P84" s="38">
        <f t="shared" si="73"/>
        <v>10</v>
      </c>
      <c r="Q84" s="38">
        <v>10</v>
      </c>
      <c r="R84" s="277">
        <f t="shared" si="74"/>
        <v>1</v>
      </c>
      <c r="S84" s="44">
        <v>0</v>
      </c>
      <c r="T84" s="267">
        <f t="shared" si="75"/>
        <v>0</v>
      </c>
      <c r="U84" s="25"/>
      <c r="V84" s="57" t="s">
        <v>55</v>
      </c>
      <c r="W84" s="38">
        <f t="shared" si="76"/>
        <v>1</v>
      </c>
      <c r="X84" s="45">
        <v>1</v>
      </c>
      <c r="Y84" s="43">
        <f t="shared" si="77"/>
        <v>1</v>
      </c>
      <c r="Z84" s="44">
        <v>0</v>
      </c>
      <c r="AA84" s="41">
        <f t="shared" si="78"/>
        <v>0</v>
      </c>
    </row>
    <row r="85" spans="1:27" x14ac:dyDescent="0.25">
      <c r="A85" s="57" t="s">
        <v>56</v>
      </c>
      <c r="B85" s="177">
        <f t="shared" si="67"/>
        <v>0</v>
      </c>
      <c r="C85" s="38">
        <v>0</v>
      </c>
      <c r="D85" s="39">
        <v>0</v>
      </c>
      <c r="E85" s="40">
        <v>0</v>
      </c>
      <c r="F85" s="80">
        <v>0</v>
      </c>
      <c r="G85" s="24"/>
      <c r="H85" s="57" t="s">
        <v>56</v>
      </c>
      <c r="I85" s="38">
        <f t="shared" si="70"/>
        <v>19</v>
      </c>
      <c r="J85" s="42">
        <v>19</v>
      </c>
      <c r="K85" s="277">
        <f t="shared" si="71"/>
        <v>1</v>
      </c>
      <c r="L85" s="44">
        <v>0</v>
      </c>
      <c r="M85" s="41">
        <f t="shared" si="72"/>
        <v>0</v>
      </c>
      <c r="N85" s="25"/>
      <c r="O85" s="57" t="s">
        <v>56</v>
      </c>
      <c r="P85" s="38">
        <f t="shared" si="73"/>
        <v>5</v>
      </c>
      <c r="Q85" s="38">
        <v>5</v>
      </c>
      <c r="R85" s="277">
        <f t="shared" si="74"/>
        <v>1</v>
      </c>
      <c r="S85" s="44">
        <v>0</v>
      </c>
      <c r="T85" s="267">
        <f t="shared" si="75"/>
        <v>0</v>
      </c>
      <c r="U85" s="25"/>
      <c r="V85" s="57" t="s">
        <v>56</v>
      </c>
      <c r="W85" s="38">
        <f t="shared" si="76"/>
        <v>2</v>
      </c>
      <c r="X85" s="45">
        <v>2</v>
      </c>
      <c r="Y85" s="43">
        <f t="shared" si="77"/>
        <v>1</v>
      </c>
      <c r="Z85" s="44">
        <v>0</v>
      </c>
      <c r="AA85" s="41">
        <f t="shared" si="78"/>
        <v>0</v>
      </c>
    </row>
    <row r="86" spans="1:27" ht="15.75" thickBot="1" x14ac:dyDescent="0.3">
      <c r="A86" s="58" t="s">
        <v>57</v>
      </c>
      <c r="B86" s="177">
        <f t="shared" si="67"/>
        <v>0</v>
      </c>
      <c r="C86" s="147">
        <v>0</v>
      </c>
      <c r="D86" s="39">
        <v>0</v>
      </c>
      <c r="E86" s="171">
        <v>0</v>
      </c>
      <c r="F86" s="80">
        <v>0</v>
      </c>
      <c r="G86" s="24"/>
      <c r="H86" s="58" t="s">
        <v>57</v>
      </c>
      <c r="I86" s="38">
        <f t="shared" si="70"/>
        <v>4</v>
      </c>
      <c r="J86" s="146">
        <v>4</v>
      </c>
      <c r="K86" s="277">
        <f t="shared" si="71"/>
        <v>1</v>
      </c>
      <c r="L86" s="44">
        <v>0</v>
      </c>
      <c r="M86" s="151">
        <f t="shared" si="72"/>
        <v>0</v>
      </c>
      <c r="N86" s="25"/>
      <c r="O86" s="58" t="s">
        <v>57</v>
      </c>
      <c r="P86" s="38">
        <f t="shared" si="73"/>
        <v>1</v>
      </c>
      <c r="Q86" s="147">
        <v>1</v>
      </c>
      <c r="R86" s="277">
        <f t="shared" si="74"/>
        <v>1</v>
      </c>
      <c r="S86" s="150">
        <v>0</v>
      </c>
      <c r="T86" s="267">
        <f t="shared" si="75"/>
        <v>0</v>
      </c>
      <c r="U86" s="25"/>
      <c r="V86" s="58" t="s">
        <v>57</v>
      </c>
      <c r="W86" s="38">
        <f t="shared" si="76"/>
        <v>0</v>
      </c>
      <c r="X86" s="176">
        <v>0</v>
      </c>
      <c r="Y86" s="43">
        <v>0</v>
      </c>
      <c r="Z86" s="150">
        <v>0</v>
      </c>
      <c r="AA86" s="41">
        <v>0</v>
      </c>
    </row>
    <row r="87" spans="1:27" ht="15.75" thickBot="1" x14ac:dyDescent="0.3">
      <c r="A87" s="59" t="s">
        <v>15</v>
      </c>
      <c r="B87" s="129">
        <f>SUM(B77:B86)</f>
        <v>35</v>
      </c>
      <c r="C87" s="129">
        <f>SUM(C77:C86)</f>
        <v>35</v>
      </c>
      <c r="D87" s="152">
        <f t="shared" si="68"/>
        <v>1</v>
      </c>
      <c r="E87" s="172">
        <v>0</v>
      </c>
      <c r="F87" s="133">
        <f t="shared" ref="F87" si="79">+E87/B87</f>
        <v>0</v>
      </c>
      <c r="G87" s="24"/>
      <c r="H87" s="59" t="s">
        <v>15</v>
      </c>
      <c r="I87" s="129">
        <f>SUM(I77:I86)</f>
        <v>1410</v>
      </c>
      <c r="J87" s="131">
        <f>SUM(J77:J86)</f>
        <v>1400</v>
      </c>
      <c r="K87" s="175">
        <f t="shared" ref="K87" si="80">+J87/I87</f>
        <v>0.99290780141843971</v>
      </c>
      <c r="L87" s="135">
        <f>SUM(L77:L86)</f>
        <v>10</v>
      </c>
      <c r="M87" s="175">
        <f t="shared" si="72"/>
        <v>7.0921985815602835E-3</v>
      </c>
      <c r="N87" s="25"/>
      <c r="O87" s="59" t="s">
        <v>15</v>
      </c>
      <c r="P87" s="129">
        <f>SUM(P77:P86)</f>
        <v>315</v>
      </c>
      <c r="Q87" s="129">
        <f>SUM(Q77:Q86)</f>
        <v>315</v>
      </c>
      <c r="R87" s="264">
        <f t="shared" ref="R87" si="81">+Q87/P87</f>
        <v>1</v>
      </c>
      <c r="S87" s="135">
        <f>SUM(S77:S86)</f>
        <v>0</v>
      </c>
      <c r="T87" s="175">
        <f t="shared" si="75"/>
        <v>0</v>
      </c>
      <c r="U87" s="25"/>
      <c r="V87" s="59" t="s">
        <v>15</v>
      </c>
      <c r="W87" s="129">
        <f>SUM(W77:W86)</f>
        <v>189</v>
      </c>
      <c r="X87" s="129">
        <f>+W87</f>
        <v>189</v>
      </c>
      <c r="Y87" s="165">
        <f t="shared" ref="Y87" si="82">+X87/W87</f>
        <v>1</v>
      </c>
      <c r="Z87" s="152">
        <v>0</v>
      </c>
      <c r="AA87" s="165">
        <f t="shared" ref="AA87" si="83">+Z87/W87</f>
        <v>0</v>
      </c>
    </row>
    <row r="88" spans="1:27" s="106" customFormat="1" ht="15.75" thickBot="1" x14ac:dyDescent="0.3">
      <c r="A88" s="104"/>
      <c r="B88" s="104"/>
      <c r="C88" s="104"/>
      <c r="D88" s="104"/>
      <c r="E88" s="104"/>
      <c r="F88" s="104"/>
      <c r="G88" s="105"/>
      <c r="H88" s="104"/>
      <c r="I88" s="104"/>
      <c r="J88" s="104"/>
      <c r="K88" s="104"/>
      <c r="L88" s="104"/>
      <c r="M88" s="104"/>
      <c r="N88" s="105"/>
      <c r="O88" s="104"/>
      <c r="P88" s="104"/>
      <c r="Q88" s="104"/>
      <c r="R88" s="104"/>
      <c r="S88" s="104"/>
      <c r="T88" s="104"/>
      <c r="U88" s="105"/>
      <c r="V88" s="104"/>
      <c r="W88" s="104"/>
      <c r="X88" s="104"/>
      <c r="Y88" s="104"/>
      <c r="Z88" s="104"/>
      <c r="AA88" s="104"/>
    </row>
    <row r="89" spans="1:27" x14ac:dyDescent="0.25">
      <c r="A89" s="360" t="s">
        <v>58</v>
      </c>
      <c r="B89" s="360" t="s">
        <v>28</v>
      </c>
      <c r="C89" s="360" t="s">
        <v>29</v>
      </c>
      <c r="D89" s="358" t="s">
        <v>30</v>
      </c>
      <c r="E89" s="360" t="s">
        <v>31</v>
      </c>
      <c r="F89" s="358" t="s">
        <v>32</v>
      </c>
      <c r="G89" s="24"/>
      <c r="H89" s="360" t="s">
        <v>58</v>
      </c>
      <c r="I89" s="360" t="s">
        <v>28</v>
      </c>
      <c r="J89" s="360" t="s">
        <v>29</v>
      </c>
      <c r="K89" s="358" t="s">
        <v>30</v>
      </c>
      <c r="L89" s="360" t="s">
        <v>31</v>
      </c>
      <c r="M89" s="358" t="s">
        <v>32</v>
      </c>
      <c r="N89" s="25"/>
      <c r="O89" s="360" t="s">
        <v>58</v>
      </c>
      <c r="P89" s="360" t="s">
        <v>28</v>
      </c>
      <c r="Q89" s="360" t="s">
        <v>29</v>
      </c>
      <c r="R89" s="358" t="s">
        <v>30</v>
      </c>
      <c r="S89" s="360" t="s">
        <v>31</v>
      </c>
      <c r="T89" s="358" t="s">
        <v>32</v>
      </c>
      <c r="U89" s="25"/>
      <c r="V89" s="360" t="s">
        <v>58</v>
      </c>
      <c r="W89" s="360" t="s">
        <v>28</v>
      </c>
      <c r="X89" s="360" t="s">
        <v>29</v>
      </c>
      <c r="Y89" s="358" t="s">
        <v>30</v>
      </c>
      <c r="Z89" s="360" t="s">
        <v>31</v>
      </c>
      <c r="AA89" s="358" t="s">
        <v>32</v>
      </c>
    </row>
    <row r="90" spans="1:27" ht="15.75" thickBot="1" x14ac:dyDescent="0.3">
      <c r="A90" s="361"/>
      <c r="B90" s="361"/>
      <c r="C90" s="361"/>
      <c r="D90" s="359"/>
      <c r="E90" s="361"/>
      <c r="F90" s="359"/>
      <c r="G90" s="24"/>
      <c r="H90" s="361"/>
      <c r="I90" s="361"/>
      <c r="J90" s="361"/>
      <c r="K90" s="359"/>
      <c r="L90" s="361"/>
      <c r="M90" s="359"/>
      <c r="N90" s="25"/>
      <c r="O90" s="361"/>
      <c r="P90" s="361"/>
      <c r="Q90" s="361"/>
      <c r="R90" s="359"/>
      <c r="S90" s="361"/>
      <c r="T90" s="359"/>
      <c r="U90" s="25"/>
      <c r="V90" s="361"/>
      <c r="W90" s="361"/>
      <c r="X90" s="361"/>
      <c r="Y90" s="359"/>
      <c r="Z90" s="361"/>
      <c r="AA90" s="359"/>
    </row>
    <row r="91" spans="1:27" x14ac:dyDescent="0.25">
      <c r="A91" s="86" t="s">
        <v>59</v>
      </c>
      <c r="B91" s="120">
        <f>SUM(C91,E91)</f>
        <v>429</v>
      </c>
      <c r="C91" s="87">
        <v>429</v>
      </c>
      <c r="D91" s="47">
        <f>+C91/B91</f>
        <v>1</v>
      </c>
      <c r="E91" s="88">
        <v>0</v>
      </c>
      <c r="F91" s="92">
        <f>+E91/B91</f>
        <v>0</v>
      </c>
      <c r="G91" s="24"/>
      <c r="H91" s="86" t="s">
        <v>59</v>
      </c>
      <c r="I91" s="87">
        <f>SUM(J91,L91)</f>
        <v>10342</v>
      </c>
      <c r="J91" s="87">
        <v>10263</v>
      </c>
      <c r="K91" s="47">
        <f>+J91/I91</f>
        <v>0.99236124540707793</v>
      </c>
      <c r="L91" s="91">
        <v>79</v>
      </c>
      <c r="M91" s="92">
        <f>+L91/I91</f>
        <v>7.6387545929220649E-3</v>
      </c>
      <c r="N91" s="25"/>
      <c r="O91" s="86" t="s">
        <v>59</v>
      </c>
      <c r="P91" s="87">
        <f>SUM(Q91,S91)</f>
        <v>2258</v>
      </c>
      <c r="Q91" s="87">
        <v>2258</v>
      </c>
      <c r="R91" s="279">
        <f>+Q91/P91</f>
        <v>1</v>
      </c>
      <c r="S91" s="91">
        <v>0</v>
      </c>
      <c r="T91" s="268">
        <f>+S91/P91</f>
        <v>0</v>
      </c>
      <c r="U91" s="25"/>
      <c r="V91" s="86" t="s">
        <v>59</v>
      </c>
      <c r="W91" s="87">
        <f>SUM(X91,Z91)</f>
        <v>1510</v>
      </c>
      <c r="X91" s="100">
        <v>1510</v>
      </c>
      <c r="Y91" s="47">
        <f>+X91/W91</f>
        <v>1</v>
      </c>
      <c r="Z91" s="91">
        <v>0</v>
      </c>
      <c r="AA91" s="92">
        <f>+Z91/W91</f>
        <v>0</v>
      </c>
    </row>
    <row r="92" spans="1:27" x14ac:dyDescent="0.25">
      <c r="A92" s="60" t="s">
        <v>60</v>
      </c>
      <c r="B92" s="120">
        <v>0</v>
      </c>
      <c r="C92" s="46">
        <v>0</v>
      </c>
      <c r="D92" s="47">
        <v>0</v>
      </c>
      <c r="E92" s="48">
        <v>0</v>
      </c>
      <c r="F92" s="92">
        <v>0</v>
      </c>
      <c r="G92" s="24"/>
      <c r="H92" s="60" t="s">
        <v>60</v>
      </c>
      <c r="I92" s="87">
        <v>0</v>
      </c>
      <c r="J92" s="46">
        <v>0</v>
      </c>
      <c r="K92" s="89">
        <v>0</v>
      </c>
      <c r="L92" s="91">
        <v>0</v>
      </c>
      <c r="M92" s="49">
        <v>0</v>
      </c>
      <c r="N92" s="25"/>
      <c r="O92" s="60" t="s">
        <v>60</v>
      </c>
      <c r="P92" s="87">
        <v>0</v>
      </c>
      <c r="Q92" s="46">
        <v>0</v>
      </c>
      <c r="R92" s="279">
        <v>0</v>
      </c>
      <c r="S92" s="50">
        <v>0</v>
      </c>
      <c r="T92" s="49">
        <v>0</v>
      </c>
      <c r="U92" s="25"/>
      <c r="V92" s="60" t="s">
        <v>60</v>
      </c>
      <c r="W92" s="87">
        <f t="shared" ref="W92:W98" si="84">SUM(X92,Z92)</f>
        <v>0</v>
      </c>
      <c r="X92" s="51">
        <v>0</v>
      </c>
      <c r="Y92" s="47">
        <v>0</v>
      </c>
      <c r="Z92" s="50">
        <v>0</v>
      </c>
      <c r="AA92" s="49">
        <v>0</v>
      </c>
    </row>
    <row r="93" spans="1:27" x14ac:dyDescent="0.25">
      <c r="A93" s="60" t="s">
        <v>61</v>
      </c>
      <c r="B93" s="120">
        <v>0</v>
      </c>
      <c r="C93" s="46">
        <v>0</v>
      </c>
      <c r="D93" s="47">
        <v>0</v>
      </c>
      <c r="E93" s="48">
        <v>0</v>
      </c>
      <c r="F93" s="92">
        <v>0</v>
      </c>
      <c r="G93" s="24"/>
      <c r="H93" s="60" t="s">
        <v>61</v>
      </c>
      <c r="I93" s="87">
        <f t="shared" ref="I93:I98" si="85">SUM(J93,L93)</f>
        <v>51</v>
      </c>
      <c r="J93" s="46">
        <v>50</v>
      </c>
      <c r="K93" s="47">
        <f t="shared" ref="K93:K99" si="86">+J93/I93</f>
        <v>0.98039215686274506</v>
      </c>
      <c r="L93" s="91">
        <v>1</v>
      </c>
      <c r="M93" s="49">
        <v>0.01</v>
      </c>
      <c r="N93" s="25"/>
      <c r="O93" s="60" t="s">
        <v>61</v>
      </c>
      <c r="P93" s="87">
        <f t="shared" ref="P93:P98" si="87">SUM(Q93,S93)</f>
        <v>4</v>
      </c>
      <c r="Q93" s="46">
        <v>4</v>
      </c>
      <c r="R93" s="279">
        <f t="shared" ref="R93:R98" si="88">+Q93/P93</f>
        <v>1</v>
      </c>
      <c r="S93" s="50">
        <v>0</v>
      </c>
      <c r="T93" s="49">
        <f t="shared" ref="T93:T99" si="89">+S93/P93</f>
        <v>0</v>
      </c>
      <c r="U93" s="25"/>
      <c r="V93" s="60" t="s">
        <v>61</v>
      </c>
      <c r="W93" s="87">
        <f t="shared" si="84"/>
        <v>10</v>
      </c>
      <c r="X93" s="51">
        <v>10</v>
      </c>
      <c r="Y93" s="47">
        <f t="shared" ref="Y93:Y98" si="90">+X93/W93</f>
        <v>1</v>
      </c>
      <c r="Z93" s="50">
        <v>0</v>
      </c>
      <c r="AA93" s="49">
        <f t="shared" ref="AA93:AA99" si="91">+Z93/W93</f>
        <v>0</v>
      </c>
    </row>
    <row r="94" spans="1:27" x14ac:dyDescent="0.25">
      <c r="A94" s="60" t="s">
        <v>62</v>
      </c>
      <c r="B94" s="120">
        <f t="shared" ref="B94:B98" si="92">SUM(C94,E94)</f>
        <v>0</v>
      </c>
      <c r="C94" s="46">
        <v>0</v>
      </c>
      <c r="D94" s="47">
        <v>0</v>
      </c>
      <c r="E94" s="48">
        <v>0</v>
      </c>
      <c r="F94" s="92">
        <v>0</v>
      </c>
      <c r="G94" s="24"/>
      <c r="H94" s="60" t="s">
        <v>62</v>
      </c>
      <c r="I94" s="87">
        <f t="shared" si="85"/>
        <v>62</v>
      </c>
      <c r="J94" s="46">
        <v>61</v>
      </c>
      <c r="K94" s="47">
        <f t="shared" si="86"/>
        <v>0.9838709677419355</v>
      </c>
      <c r="L94" s="91">
        <v>1</v>
      </c>
      <c r="M94" s="49">
        <f t="shared" ref="M94:M99" si="93">+L94/I94</f>
        <v>1.6129032258064516E-2</v>
      </c>
      <c r="N94" s="25"/>
      <c r="O94" s="60" t="s">
        <v>62</v>
      </c>
      <c r="P94" s="87">
        <f t="shared" si="87"/>
        <v>15</v>
      </c>
      <c r="Q94" s="46">
        <v>15</v>
      </c>
      <c r="R94" s="279">
        <f t="shared" si="88"/>
        <v>1</v>
      </c>
      <c r="S94" s="50">
        <v>0</v>
      </c>
      <c r="T94" s="49">
        <f t="shared" si="89"/>
        <v>0</v>
      </c>
      <c r="U94" s="25"/>
      <c r="V94" s="60" t="s">
        <v>62</v>
      </c>
      <c r="W94" s="87">
        <f t="shared" si="84"/>
        <v>5</v>
      </c>
      <c r="X94" s="51">
        <v>5</v>
      </c>
      <c r="Y94" s="47">
        <f t="shared" si="90"/>
        <v>1</v>
      </c>
      <c r="Z94" s="50">
        <v>0</v>
      </c>
      <c r="AA94" s="49">
        <f t="shared" si="91"/>
        <v>0</v>
      </c>
    </row>
    <row r="95" spans="1:27" x14ac:dyDescent="0.25">
      <c r="A95" s="60" t="s">
        <v>63</v>
      </c>
      <c r="B95" s="120">
        <f t="shared" si="92"/>
        <v>24</v>
      </c>
      <c r="C95" s="46">
        <v>24</v>
      </c>
      <c r="D95" s="47">
        <f t="shared" ref="D95:D98" si="94">+C95/B95</f>
        <v>1</v>
      </c>
      <c r="E95" s="48">
        <v>0</v>
      </c>
      <c r="F95" s="92">
        <f t="shared" ref="F95:F98" si="95">+E95/B95</f>
        <v>0</v>
      </c>
      <c r="G95" s="24"/>
      <c r="H95" s="60" t="s">
        <v>63</v>
      </c>
      <c r="I95" s="87">
        <f t="shared" si="85"/>
        <v>306</v>
      </c>
      <c r="J95" s="46">
        <v>305</v>
      </c>
      <c r="K95" s="47">
        <f t="shared" si="86"/>
        <v>0.99673202614379086</v>
      </c>
      <c r="L95" s="91">
        <v>1</v>
      </c>
      <c r="M95" s="49">
        <f t="shared" si="93"/>
        <v>3.2679738562091504E-3</v>
      </c>
      <c r="N95" s="25"/>
      <c r="O95" s="60" t="s">
        <v>63</v>
      </c>
      <c r="P95" s="87">
        <f t="shared" si="87"/>
        <v>108</v>
      </c>
      <c r="Q95" s="46">
        <v>108</v>
      </c>
      <c r="R95" s="279">
        <f t="shared" si="88"/>
        <v>1</v>
      </c>
      <c r="S95" s="50">
        <v>0</v>
      </c>
      <c r="T95" s="269">
        <f t="shared" si="89"/>
        <v>0</v>
      </c>
      <c r="U95" s="25"/>
      <c r="V95" s="60" t="s">
        <v>63</v>
      </c>
      <c r="W95" s="87">
        <f t="shared" si="84"/>
        <v>106</v>
      </c>
      <c r="X95" s="51">
        <v>106</v>
      </c>
      <c r="Y95" s="47">
        <f t="shared" si="90"/>
        <v>1</v>
      </c>
      <c r="Z95" s="50">
        <v>0</v>
      </c>
      <c r="AA95" s="49">
        <f t="shared" si="91"/>
        <v>0</v>
      </c>
    </row>
    <row r="96" spans="1:27" x14ac:dyDescent="0.25">
      <c r="A96" s="60" t="s">
        <v>64</v>
      </c>
      <c r="B96" s="120">
        <v>0</v>
      </c>
      <c r="C96" s="46">
        <v>0</v>
      </c>
      <c r="D96" s="47">
        <v>0</v>
      </c>
      <c r="E96" s="48">
        <v>0</v>
      </c>
      <c r="F96" s="92">
        <v>0</v>
      </c>
      <c r="G96" s="24"/>
      <c r="H96" s="60" t="s">
        <v>64</v>
      </c>
      <c r="I96" s="87">
        <f t="shared" si="85"/>
        <v>15</v>
      </c>
      <c r="J96" s="46">
        <v>15</v>
      </c>
      <c r="K96" s="47">
        <f t="shared" si="86"/>
        <v>1</v>
      </c>
      <c r="L96" s="91">
        <v>0</v>
      </c>
      <c r="M96" s="49">
        <f t="shared" si="93"/>
        <v>0</v>
      </c>
      <c r="N96" s="25"/>
      <c r="O96" s="60" t="s">
        <v>64</v>
      </c>
      <c r="P96" s="87">
        <f t="shared" si="87"/>
        <v>5</v>
      </c>
      <c r="Q96" s="46">
        <v>5</v>
      </c>
      <c r="R96" s="279">
        <f t="shared" si="88"/>
        <v>1</v>
      </c>
      <c r="S96" s="50">
        <v>0</v>
      </c>
      <c r="T96" s="49">
        <f t="shared" si="89"/>
        <v>0</v>
      </c>
      <c r="U96" s="25"/>
      <c r="V96" s="60" t="s">
        <v>64</v>
      </c>
      <c r="W96" s="87">
        <f t="shared" si="84"/>
        <v>1</v>
      </c>
      <c r="X96" s="51">
        <v>1</v>
      </c>
      <c r="Y96" s="47">
        <f t="shared" si="90"/>
        <v>1</v>
      </c>
      <c r="Z96" s="50">
        <v>0</v>
      </c>
      <c r="AA96" s="49">
        <v>0</v>
      </c>
    </row>
    <row r="97" spans="1:27" x14ac:dyDescent="0.25">
      <c r="A97" s="60" t="s">
        <v>65</v>
      </c>
      <c r="B97" s="120">
        <f t="shared" si="92"/>
        <v>11</v>
      </c>
      <c r="C97" s="46">
        <v>11</v>
      </c>
      <c r="D97" s="47">
        <f t="shared" si="94"/>
        <v>1</v>
      </c>
      <c r="E97" s="48">
        <v>0</v>
      </c>
      <c r="F97" s="92">
        <f t="shared" si="95"/>
        <v>0</v>
      </c>
      <c r="G97" s="24"/>
      <c r="H97" s="60" t="s">
        <v>65</v>
      </c>
      <c r="I97" s="87">
        <f t="shared" si="85"/>
        <v>409</v>
      </c>
      <c r="J97" s="46">
        <v>406</v>
      </c>
      <c r="K97" s="47">
        <f t="shared" si="86"/>
        <v>0.99266503667481665</v>
      </c>
      <c r="L97" s="91">
        <v>3</v>
      </c>
      <c r="M97" s="49">
        <f t="shared" si="93"/>
        <v>7.3349633251833741E-3</v>
      </c>
      <c r="N97" s="25"/>
      <c r="O97" s="60" t="s">
        <v>65</v>
      </c>
      <c r="P97" s="87">
        <f t="shared" si="87"/>
        <v>161</v>
      </c>
      <c r="Q97" s="46">
        <v>161</v>
      </c>
      <c r="R97" s="279">
        <f t="shared" si="88"/>
        <v>1</v>
      </c>
      <c r="S97" s="50">
        <v>0</v>
      </c>
      <c r="T97" s="49">
        <f t="shared" si="89"/>
        <v>0</v>
      </c>
      <c r="U97" s="25"/>
      <c r="V97" s="60" t="s">
        <v>65</v>
      </c>
      <c r="W97" s="87">
        <f t="shared" si="84"/>
        <v>121</v>
      </c>
      <c r="X97" s="51">
        <v>121</v>
      </c>
      <c r="Y97" s="47">
        <f t="shared" si="90"/>
        <v>1</v>
      </c>
      <c r="Z97" s="50">
        <v>0</v>
      </c>
      <c r="AA97" s="49">
        <f t="shared" si="91"/>
        <v>0</v>
      </c>
    </row>
    <row r="98" spans="1:27" ht="15.75" thickBot="1" x14ac:dyDescent="0.3">
      <c r="A98" s="61" t="s">
        <v>66</v>
      </c>
      <c r="B98" s="120">
        <f t="shared" si="92"/>
        <v>7</v>
      </c>
      <c r="C98" s="138">
        <v>7</v>
      </c>
      <c r="D98" s="47">
        <f t="shared" si="94"/>
        <v>1</v>
      </c>
      <c r="E98" s="140">
        <v>0</v>
      </c>
      <c r="F98" s="92">
        <f t="shared" si="95"/>
        <v>0</v>
      </c>
      <c r="G98" s="24"/>
      <c r="H98" s="61" t="s">
        <v>66</v>
      </c>
      <c r="I98" s="87">
        <f t="shared" si="85"/>
        <v>451</v>
      </c>
      <c r="J98" s="138">
        <v>445</v>
      </c>
      <c r="K98" s="160">
        <f t="shared" si="86"/>
        <v>0.98669623059866962</v>
      </c>
      <c r="L98" s="91">
        <v>6</v>
      </c>
      <c r="M98" s="142">
        <f t="shared" si="93"/>
        <v>1.3303769401330377E-2</v>
      </c>
      <c r="N98" s="25"/>
      <c r="O98" s="61" t="s">
        <v>66</v>
      </c>
      <c r="P98" s="87">
        <f t="shared" si="87"/>
        <v>87</v>
      </c>
      <c r="Q98" s="138">
        <v>87</v>
      </c>
      <c r="R98" s="279">
        <f t="shared" si="88"/>
        <v>1</v>
      </c>
      <c r="S98" s="154">
        <v>0</v>
      </c>
      <c r="T98" s="142">
        <f t="shared" si="89"/>
        <v>0</v>
      </c>
      <c r="U98" s="25"/>
      <c r="V98" s="61" t="s">
        <v>66</v>
      </c>
      <c r="W98" s="87">
        <f t="shared" si="84"/>
        <v>28</v>
      </c>
      <c r="X98" s="159">
        <v>28</v>
      </c>
      <c r="Y98" s="47">
        <f t="shared" si="90"/>
        <v>1</v>
      </c>
      <c r="Z98" s="154">
        <v>0</v>
      </c>
      <c r="AA98" s="142">
        <f t="shared" si="91"/>
        <v>0</v>
      </c>
    </row>
    <row r="99" spans="1:27" ht="15.75" thickBot="1" x14ac:dyDescent="0.3">
      <c r="A99" s="52" t="s">
        <v>15</v>
      </c>
      <c r="B99" s="137">
        <f>SUM(B91:B98)</f>
        <v>471</v>
      </c>
      <c r="C99" s="137">
        <f>SUM(C91:C98)</f>
        <v>471</v>
      </c>
      <c r="D99" s="153">
        <f t="shared" ref="D99" si="96">+C99/B99</f>
        <v>1</v>
      </c>
      <c r="E99" s="173">
        <v>0</v>
      </c>
      <c r="F99" s="153">
        <f t="shared" ref="F99" si="97">+E99/B99</f>
        <v>0</v>
      </c>
      <c r="G99" s="24"/>
      <c r="H99" s="52" t="s">
        <v>15</v>
      </c>
      <c r="I99" s="137">
        <f>SUM(I91:I98)</f>
        <v>11636</v>
      </c>
      <c r="J99" s="137">
        <f>SUM(J91:J98)</f>
        <v>11545</v>
      </c>
      <c r="K99" s="153">
        <f t="shared" si="86"/>
        <v>0.99217944310759709</v>
      </c>
      <c r="L99" s="141">
        <f>SUM(L91:L98)</f>
        <v>91</v>
      </c>
      <c r="M99" s="153">
        <f t="shared" si="93"/>
        <v>7.820556892402887E-3</v>
      </c>
      <c r="N99" s="25"/>
      <c r="O99" s="52" t="s">
        <v>15</v>
      </c>
      <c r="P99" s="137">
        <f>SUM(P91:P98)</f>
        <v>2638</v>
      </c>
      <c r="Q99" s="137">
        <f>SUM(Q91:Q98)</f>
        <v>2638</v>
      </c>
      <c r="R99" s="139">
        <f t="shared" ref="R99" si="98">+Q99/P99</f>
        <v>1</v>
      </c>
      <c r="S99" s="141">
        <f>SUM(S91:S98)</f>
        <v>0</v>
      </c>
      <c r="T99" s="153">
        <f t="shared" si="89"/>
        <v>0</v>
      </c>
      <c r="U99" s="25"/>
      <c r="V99" s="101" t="s">
        <v>15</v>
      </c>
      <c r="W99" s="137">
        <f>SUM(W91:W98)</f>
        <v>1781</v>
      </c>
      <c r="X99" s="137">
        <f>+W99</f>
        <v>1781</v>
      </c>
      <c r="Y99" s="166">
        <f t="shared" ref="Y99" si="99">+X99/W99</f>
        <v>1</v>
      </c>
      <c r="Z99" s="153">
        <v>0</v>
      </c>
      <c r="AA99" s="166">
        <f t="shared" si="91"/>
        <v>0</v>
      </c>
    </row>
    <row r="100" spans="1:27" ht="15.75" thickBot="1" x14ac:dyDescent="0.3">
      <c r="A100" s="35"/>
      <c r="B100" s="36"/>
      <c r="C100" s="36"/>
      <c r="D100" s="36"/>
      <c r="E100" s="36"/>
      <c r="F100" s="36"/>
      <c r="G100" s="24"/>
      <c r="H100" s="35"/>
      <c r="I100" s="36"/>
      <c r="J100" s="36"/>
      <c r="K100" s="36"/>
      <c r="L100" s="36"/>
      <c r="M100" s="36"/>
      <c r="N100" s="25"/>
      <c r="O100" s="35"/>
      <c r="P100" s="36"/>
      <c r="Q100" s="36"/>
      <c r="R100" s="36"/>
      <c r="S100" s="36"/>
      <c r="T100" s="36"/>
      <c r="U100" s="25"/>
      <c r="V100" s="35"/>
      <c r="W100" s="36"/>
      <c r="X100" s="36"/>
      <c r="Y100" s="36"/>
      <c r="Z100" s="36"/>
      <c r="AA100" s="36"/>
    </row>
    <row r="101" spans="1:27" ht="15.75" thickBot="1" x14ac:dyDescent="0.3">
      <c r="A101" s="94" t="s">
        <v>15</v>
      </c>
      <c r="B101" s="96">
        <f>SUM(B99,B87,B73)</f>
        <v>608</v>
      </c>
      <c r="C101" s="96">
        <f>B101-E101</f>
        <v>608</v>
      </c>
      <c r="D101" s="97">
        <f t="shared" ref="D101" si="100">+C101/B101</f>
        <v>1</v>
      </c>
      <c r="E101" s="113">
        <v>0</v>
      </c>
      <c r="F101" s="97">
        <f t="shared" ref="F101" si="101">+E101/B101</f>
        <v>0</v>
      </c>
      <c r="G101" s="24"/>
      <c r="H101" s="94" t="s">
        <v>15</v>
      </c>
      <c r="I101" s="96">
        <f>SUM(I99,I87,I73)</f>
        <v>15240</v>
      </c>
      <c r="J101" s="96">
        <f>I101-L101</f>
        <v>15125</v>
      </c>
      <c r="K101" s="167">
        <f>SUM(K91:K98,K77:K86,K59:K72)/30</f>
        <v>0.9942392661669569</v>
      </c>
      <c r="L101" s="90">
        <f>SUM(L99,L87,L73)</f>
        <v>115</v>
      </c>
      <c r="M101" s="143">
        <f>SUM(M91:M98,M77:M86,M59:M72)/31</f>
        <v>5.2649732856141895E-3</v>
      </c>
      <c r="N101" s="25"/>
      <c r="O101" s="94" t="s">
        <v>15</v>
      </c>
      <c r="P101" s="155">
        <f>SUM(P99,P87,P73)</f>
        <v>3386</v>
      </c>
      <c r="Q101" s="96">
        <f>P101-S101</f>
        <v>3386</v>
      </c>
      <c r="R101" s="143">
        <f>SUM(R91:R98,R77:R86,R59:R72)/29</f>
        <v>1</v>
      </c>
      <c r="S101" s="290">
        <f>SUM(S99,S87,S73)</f>
        <v>0</v>
      </c>
      <c r="T101" s="156">
        <f>SUM(T91:T98,T77:T86,T59:T72)/331</f>
        <v>0</v>
      </c>
      <c r="U101" s="25"/>
      <c r="V101" s="94" t="s">
        <v>15</v>
      </c>
      <c r="W101" s="96">
        <f>SUM(W99,W87,W73)</f>
        <v>2184</v>
      </c>
      <c r="X101" s="96">
        <f>+W101</f>
        <v>2184</v>
      </c>
      <c r="Y101" s="263">
        <f>+X101/W101</f>
        <v>1</v>
      </c>
      <c r="Z101" s="113">
        <v>0</v>
      </c>
      <c r="AA101" s="97">
        <f t="shared" ref="AA101" si="102">+Z101/W101</f>
        <v>0</v>
      </c>
    </row>
    <row r="104" spans="1:27" ht="15.75" thickBot="1" x14ac:dyDescent="0.3"/>
    <row r="105" spans="1:27" ht="15.75" x14ac:dyDescent="0.25">
      <c r="B105" s="182" t="s">
        <v>68</v>
      </c>
      <c r="C105" s="183"/>
      <c r="D105" s="184"/>
      <c r="E105" s="73"/>
    </row>
    <row r="106" spans="1:27" ht="16.5" thickBot="1" x14ac:dyDescent="0.3">
      <c r="B106" s="185" t="s">
        <v>69</v>
      </c>
      <c r="C106" s="186" t="s">
        <v>80</v>
      </c>
      <c r="D106" s="187"/>
      <c r="E106" s="73"/>
    </row>
    <row r="107" spans="1:27" ht="15.75" thickBot="1" x14ac:dyDescent="0.3">
      <c r="E107" s="73"/>
    </row>
    <row r="108" spans="1:27" ht="15.75" thickBot="1" x14ac:dyDescent="0.3">
      <c r="A108" s="24"/>
      <c r="B108" s="338" t="s">
        <v>70</v>
      </c>
      <c r="C108" s="339"/>
      <c r="D108" s="340"/>
      <c r="E108" s="24"/>
      <c r="F108" s="24"/>
      <c r="G108" s="24"/>
      <c r="H108" s="24"/>
      <c r="I108" s="338" t="s">
        <v>71</v>
      </c>
      <c r="J108" s="339"/>
      <c r="K108" s="340"/>
      <c r="L108" s="24"/>
      <c r="M108" s="24"/>
      <c r="N108" s="25"/>
      <c r="O108" s="24"/>
      <c r="P108" s="338" t="s">
        <v>72</v>
      </c>
      <c r="Q108" s="339"/>
      <c r="R108" s="340"/>
      <c r="S108" s="24"/>
      <c r="T108" s="24"/>
      <c r="U108" s="25"/>
      <c r="V108" s="24"/>
      <c r="W108" s="338" t="s">
        <v>73</v>
      </c>
      <c r="X108" s="339"/>
      <c r="Y108" s="340"/>
      <c r="Z108" s="24"/>
      <c r="AA108" s="24"/>
    </row>
    <row r="109" spans="1:27" x14ac:dyDescent="0.25">
      <c r="A109" s="352" t="s">
        <v>27</v>
      </c>
      <c r="B109" s="354" t="s">
        <v>28</v>
      </c>
      <c r="C109" s="354" t="s">
        <v>29</v>
      </c>
      <c r="D109" s="356" t="s">
        <v>30</v>
      </c>
      <c r="E109" s="354" t="s">
        <v>31</v>
      </c>
      <c r="F109" s="356" t="s">
        <v>32</v>
      </c>
      <c r="G109" s="26"/>
      <c r="H109" s="352" t="s">
        <v>27</v>
      </c>
      <c r="I109" s="354" t="s">
        <v>28</v>
      </c>
      <c r="J109" s="354" t="s">
        <v>29</v>
      </c>
      <c r="K109" s="356" t="s">
        <v>30</v>
      </c>
      <c r="L109" s="354" t="s">
        <v>31</v>
      </c>
      <c r="M109" s="356" t="s">
        <v>32</v>
      </c>
      <c r="N109" s="25"/>
      <c r="O109" s="352" t="s">
        <v>27</v>
      </c>
      <c r="P109" s="354" t="s">
        <v>28</v>
      </c>
      <c r="Q109" s="354" t="s">
        <v>29</v>
      </c>
      <c r="R109" s="356" t="s">
        <v>30</v>
      </c>
      <c r="S109" s="354" t="s">
        <v>31</v>
      </c>
      <c r="T109" s="356" t="s">
        <v>32</v>
      </c>
      <c r="U109" s="25"/>
      <c r="V109" s="352" t="s">
        <v>27</v>
      </c>
      <c r="W109" s="354" t="s">
        <v>28</v>
      </c>
      <c r="X109" s="354" t="s">
        <v>29</v>
      </c>
      <c r="Y109" s="356" t="s">
        <v>30</v>
      </c>
      <c r="Z109" s="354" t="s">
        <v>31</v>
      </c>
      <c r="AA109" s="356" t="s">
        <v>32</v>
      </c>
    </row>
    <row r="110" spans="1:27" ht="15.75" thickBot="1" x14ac:dyDescent="0.3">
      <c r="A110" s="353"/>
      <c r="B110" s="355"/>
      <c r="C110" s="355"/>
      <c r="D110" s="357"/>
      <c r="E110" s="355"/>
      <c r="F110" s="357"/>
      <c r="G110" s="27"/>
      <c r="H110" s="353"/>
      <c r="I110" s="355"/>
      <c r="J110" s="355"/>
      <c r="K110" s="357"/>
      <c r="L110" s="355"/>
      <c r="M110" s="357"/>
      <c r="N110" s="25"/>
      <c r="O110" s="353"/>
      <c r="P110" s="355"/>
      <c r="Q110" s="355"/>
      <c r="R110" s="357"/>
      <c r="S110" s="355"/>
      <c r="T110" s="357"/>
      <c r="U110" s="25"/>
      <c r="V110" s="353"/>
      <c r="W110" s="355"/>
      <c r="X110" s="355"/>
      <c r="Y110" s="357"/>
      <c r="Z110" s="355"/>
      <c r="AA110" s="357"/>
    </row>
    <row r="111" spans="1:27" x14ac:dyDescent="0.25">
      <c r="A111" s="53" t="s">
        <v>33</v>
      </c>
      <c r="B111" s="99">
        <f>SUM(C111,E111)</f>
        <v>20</v>
      </c>
      <c r="C111" s="29">
        <v>20</v>
      </c>
      <c r="D111" s="30">
        <f>+C111/B111</f>
        <v>1</v>
      </c>
      <c r="E111" s="31">
        <v>0</v>
      </c>
      <c r="F111" s="32">
        <f>+E111/B111</f>
        <v>0</v>
      </c>
      <c r="G111" s="24"/>
      <c r="H111" s="53" t="s">
        <v>33</v>
      </c>
      <c r="I111" s="28">
        <f>SUM(J111,L111)</f>
        <v>254</v>
      </c>
      <c r="J111" s="28">
        <v>238</v>
      </c>
      <c r="K111" s="30">
        <f>+J111/I111</f>
        <v>0.93700787401574803</v>
      </c>
      <c r="L111" s="33">
        <v>16</v>
      </c>
      <c r="M111" s="32">
        <f>+L111/I111</f>
        <v>6.2992125984251968E-2</v>
      </c>
      <c r="N111" s="25"/>
      <c r="O111" s="53" t="s">
        <v>33</v>
      </c>
      <c r="P111" s="28">
        <f>SUM(Q111,S111)</f>
        <v>78</v>
      </c>
      <c r="Q111" s="28">
        <v>77</v>
      </c>
      <c r="R111" s="30">
        <f>+Q111/P111</f>
        <v>0.98717948717948723</v>
      </c>
      <c r="S111" s="33">
        <v>1</v>
      </c>
      <c r="T111" s="32">
        <f>+S111/P111</f>
        <v>1.282051282051282E-2</v>
      </c>
      <c r="U111" s="25"/>
      <c r="V111" s="53" t="s">
        <v>33</v>
      </c>
      <c r="W111" s="28">
        <f>SUM(X111,Z111)</f>
        <v>13</v>
      </c>
      <c r="X111" s="28">
        <v>13</v>
      </c>
      <c r="Y111" s="30">
        <f>+X111/W111</f>
        <v>1</v>
      </c>
      <c r="Z111" s="33">
        <v>0</v>
      </c>
      <c r="AA111" s="32">
        <f>+Z111/W111</f>
        <v>0</v>
      </c>
    </row>
    <row r="112" spans="1:27" x14ac:dyDescent="0.25">
      <c r="A112" s="53" t="s">
        <v>34</v>
      </c>
      <c r="B112" s="99">
        <f t="shared" ref="B112:B124" si="103">SUM(C112,E112)</f>
        <v>0</v>
      </c>
      <c r="C112" s="29">
        <v>0</v>
      </c>
      <c r="D112" s="30">
        <v>0</v>
      </c>
      <c r="E112" s="31">
        <v>0</v>
      </c>
      <c r="F112" s="32">
        <v>0</v>
      </c>
      <c r="G112" s="24"/>
      <c r="H112" s="53" t="s">
        <v>34</v>
      </c>
      <c r="I112" s="28">
        <f t="shared" ref="I112:I124" si="104">SUM(J112,L112)</f>
        <v>53</v>
      </c>
      <c r="J112" s="28">
        <v>48</v>
      </c>
      <c r="K112" s="34">
        <f>+J112/I112</f>
        <v>0.90566037735849059</v>
      </c>
      <c r="L112" s="33">
        <v>5</v>
      </c>
      <c r="M112" s="32">
        <f>+L112/I112</f>
        <v>9.4339622641509441E-2</v>
      </c>
      <c r="N112" s="25"/>
      <c r="O112" s="53" t="s">
        <v>34</v>
      </c>
      <c r="P112" s="28">
        <f t="shared" ref="P112:P124" si="105">SUM(Q112,S112)</f>
        <v>12</v>
      </c>
      <c r="Q112" s="28">
        <v>12</v>
      </c>
      <c r="R112" s="30">
        <f t="shared" ref="R112:R124" si="106">+Q112/P112</f>
        <v>1</v>
      </c>
      <c r="S112" s="33">
        <v>0</v>
      </c>
      <c r="T112" s="265">
        <f t="shared" ref="T112:T124" si="107">+S112/P112</f>
        <v>0</v>
      </c>
      <c r="U112" s="25"/>
      <c r="V112" s="53" t="s">
        <v>34</v>
      </c>
      <c r="W112" s="28">
        <f t="shared" ref="W112:W124" si="108">SUM(X112,Z112)</f>
        <v>4</v>
      </c>
      <c r="X112" s="28">
        <v>4</v>
      </c>
      <c r="Y112" s="30">
        <f t="shared" ref="Y112:Y124" si="109">+X112/W112</f>
        <v>1</v>
      </c>
      <c r="Z112" s="33">
        <v>0</v>
      </c>
      <c r="AA112" s="32">
        <f t="shared" ref="AA112:AA125" si="110">+Z112/W112</f>
        <v>0</v>
      </c>
    </row>
    <row r="113" spans="1:27" x14ac:dyDescent="0.25">
      <c r="A113" s="53" t="s">
        <v>35</v>
      </c>
      <c r="B113" s="99">
        <f t="shared" si="103"/>
        <v>0</v>
      </c>
      <c r="C113" s="29">
        <v>0</v>
      </c>
      <c r="D113" s="30">
        <v>0</v>
      </c>
      <c r="E113" s="31">
        <v>0</v>
      </c>
      <c r="F113" s="32">
        <v>0</v>
      </c>
      <c r="G113" s="24"/>
      <c r="H113" s="53" t="s">
        <v>35</v>
      </c>
      <c r="I113" s="28">
        <f t="shared" si="104"/>
        <v>119</v>
      </c>
      <c r="J113" s="28">
        <v>111</v>
      </c>
      <c r="K113" s="34">
        <f t="shared" ref="K113:K125" si="111">+J113/I113</f>
        <v>0.9327731092436975</v>
      </c>
      <c r="L113" s="33">
        <v>8</v>
      </c>
      <c r="M113" s="32">
        <f t="shared" ref="M113:M125" si="112">+L113/I113</f>
        <v>6.7226890756302518E-2</v>
      </c>
      <c r="N113" s="25"/>
      <c r="O113" s="53" t="s">
        <v>35</v>
      </c>
      <c r="P113" s="28">
        <f t="shared" si="105"/>
        <v>50</v>
      </c>
      <c r="Q113" s="28">
        <v>49</v>
      </c>
      <c r="R113" s="30">
        <f t="shared" si="106"/>
        <v>0.98</v>
      </c>
      <c r="S113" s="33">
        <v>1</v>
      </c>
      <c r="T113" s="265">
        <f t="shared" si="107"/>
        <v>0.02</v>
      </c>
      <c r="U113" s="25"/>
      <c r="V113" s="53" t="s">
        <v>35</v>
      </c>
      <c r="W113" s="28">
        <f t="shared" si="108"/>
        <v>28</v>
      </c>
      <c r="X113" s="28">
        <v>28</v>
      </c>
      <c r="Y113" s="30">
        <f t="shared" si="109"/>
        <v>1</v>
      </c>
      <c r="Z113" s="33">
        <v>0</v>
      </c>
      <c r="AA113" s="32">
        <f t="shared" si="110"/>
        <v>0</v>
      </c>
    </row>
    <row r="114" spans="1:27" x14ac:dyDescent="0.25">
      <c r="A114" s="53" t="s">
        <v>36</v>
      </c>
      <c r="B114" s="99">
        <f t="shared" si="103"/>
        <v>0</v>
      </c>
      <c r="C114" s="29">
        <v>0</v>
      </c>
      <c r="D114" s="30">
        <v>0</v>
      </c>
      <c r="E114" s="31">
        <v>0</v>
      </c>
      <c r="F114" s="32">
        <v>0</v>
      </c>
      <c r="G114" s="24"/>
      <c r="H114" s="53" t="s">
        <v>36</v>
      </c>
      <c r="I114" s="28">
        <f t="shared" si="104"/>
        <v>196</v>
      </c>
      <c r="J114" s="28">
        <v>180</v>
      </c>
      <c r="K114" s="34">
        <f t="shared" si="111"/>
        <v>0.91836734693877553</v>
      </c>
      <c r="L114" s="33">
        <v>16</v>
      </c>
      <c r="M114" s="32">
        <f t="shared" si="112"/>
        <v>8.1632653061224483E-2</v>
      </c>
      <c r="N114" s="25"/>
      <c r="O114" s="53" t="s">
        <v>36</v>
      </c>
      <c r="P114" s="28">
        <f t="shared" si="105"/>
        <v>31</v>
      </c>
      <c r="Q114" s="28">
        <v>29</v>
      </c>
      <c r="R114" s="30">
        <f t="shared" si="106"/>
        <v>0.93548387096774188</v>
      </c>
      <c r="S114" s="33">
        <v>2</v>
      </c>
      <c r="T114" s="265">
        <f t="shared" si="107"/>
        <v>6.4516129032258063E-2</v>
      </c>
      <c r="U114" s="25"/>
      <c r="V114" s="53" t="s">
        <v>36</v>
      </c>
      <c r="W114" s="28">
        <f t="shared" si="108"/>
        <v>2</v>
      </c>
      <c r="X114" s="28">
        <v>2</v>
      </c>
      <c r="Y114" s="30">
        <f t="shared" si="109"/>
        <v>1</v>
      </c>
      <c r="Z114" s="33">
        <v>0</v>
      </c>
      <c r="AA114" s="32">
        <f t="shared" si="110"/>
        <v>0</v>
      </c>
    </row>
    <row r="115" spans="1:27" x14ac:dyDescent="0.25">
      <c r="A115" s="53" t="s">
        <v>37</v>
      </c>
      <c r="B115" s="99">
        <f t="shared" si="103"/>
        <v>0</v>
      </c>
      <c r="C115" s="29">
        <v>0</v>
      </c>
      <c r="D115" s="30">
        <v>0</v>
      </c>
      <c r="E115" s="31">
        <v>0</v>
      </c>
      <c r="F115" s="32">
        <v>0</v>
      </c>
      <c r="G115" s="24"/>
      <c r="H115" s="53" t="s">
        <v>37</v>
      </c>
      <c r="I115" s="28">
        <f t="shared" si="104"/>
        <v>133</v>
      </c>
      <c r="J115" s="28">
        <v>122</v>
      </c>
      <c r="K115" s="34">
        <f t="shared" si="111"/>
        <v>0.91729323308270672</v>
      </c>
      <c r="L115" s="33">
        <v>11</v>
      </c>
      <c r="M115" s="32">
        <f t="shared" si="112"/>
        <v>8.2706766917293228E-2</v>
      </c>
      <c r="N115" s="25"/>
      <c r="O115" s="53" t="s">
        <v>37</v>
      </c>
      <c r="P115" s="28">
        <f t="shared" si="105"/>
        <v>11</v>
      </c>
      <c r="Q115" s="28">
        <v>11</v>
      </c>
      <c r="R115" s="30">
        <f t="shared" si="106"/>
        <v>1</v>
      </c>
      <c r="S115" s="33">
        <v>0</v>
      </c>
      <c r="T115" s="32">
        <f t="shared" si="107"/>
        <v>0</v>
      </c>
      <c r="U115" s="25"/>
      <c r="V115" s="53" t="s">
        <v>37</v>
      </c>
      <c r="W115" s="28">
        <f t="shared" si="108"/>
        <v>1</v>
      </c>
      <c r="X115" s="28">
        <v>1</v>
      </c>
      <c r="Y115" s="30">
        <f t="shared" si="109"/>
        <v>1</v>
      </c>
      <c r="Z115" s="33">
        <v>0</v>
      </c>
      <c r="AA115" s="32">
        <v>0</v>
      </c>
    </row>
    <row r="116" spans="1:27" x14ac:dyDescent="0.25">
      <c r="A116" s="53" t="s">
        <v>38</v>
      </c>
      <c r="B116" s="99">
        <f t="shared" si="103"/>
        <v>0</v>
      </c>
      <c r="C116" s="29">
        <v>0</v>
      </c>
      <c r="D116" s="30">
        <v>0</v>
      </c>
      <c r="E116" s="31">
        <v>0</v>
      </c>
      <c r="F116" s="32">
        <v>0</v>
      </c>
      <c r="G116" s="24"/>
      <c r="H116" s="53" t="s">
        <v>38</v>
      </c>
      <c r="I116" s="28">
        <f t="shared" si="104"/>
        <v>38</v>
      </c>
      <c r="J116" s="28">
        <v>35</v>
      </c>
      <c r="K116" s="34">
        <f t="shared" si="111"/>
        <v>0.92105263157894735</v>
      </c>
      <c r="L116" s="33">
        <v>3</v>
      </c>
      <c r="M116" s="32">
        <f t="shared" si="112"/>
        <v>7.8947368421052627E-2</v>
      </c>
      <c r="N116" s="25"/>
      <c r="O116" s="53" t="s">
        <v>38</v>
      </c>
      <c r="P116" s="28">
        <f t="shared" si="105"/>
        <v>2</v>
      </c>
      <c r="Q116" s="28">
        <v>2</v>
      </c>
      <c r="R116" s="30">
        <f t="shared" si="106"/>
        <v>1</v>
      </c>
      <c r="S116" s="33">
        <v>0</v>
      </c>
      <c r="T116" s="32">
        <f t="shared" si="107"/>
        <v>0</v>
      </c>
      <c r="U116" s="25"/>
      <c r="V116" s="53" t="s">
        <v>38</v>
      </c>
      <c r="W116" s="28">
        <f t="shared" si="108"/>
        <v>1</v>
      </c>
      <c r="X116" s="28">
        <v>1</v>
      </c>
      <c r="Y116" s="30">
        <f t="shared" si="109"/>
        <v>1</v>
      </c>
      <c r="Z116" s="33">
        <v>0</v>
      </c>
      <c r="AA116" s="32">
        <f t="shared" si="110"/>
        <v>0</v>
      </c>
    </row>
    <row r="117" spans="1:27" x14ac:dyDescent="0.25">
      <c r="A117" s="53" t="s">
        <v>39</v>
      </c>
      <c r="B117" s="99">
        <f t="shared" si="103"/>
        <v>0</v>
      </c>
      <c r="C117" s="29">
        <v>0</v>
      </c>
      <c r="D117" s="30">
        <v>0</v>
      </c>
      <c r="E117" s="31">
        <v>0</v>
      </c>
      <c r="F117" s="32">
        <v>0</v>
      </c>
      <c r="G117" s="24"/>
      <c r="H117" s="53" t="s">
        <v>39</v>
      </c>
      <c r="I117" s="28">
        <f t="shared" si="104"/>
        <v>29</v>
      </c>
      <c r="J117" s="28">
        <v>29</v>
      </c>
      <c r="K117" s="34">
        <f t="shared" si="111"/>
        <v>1</v>
      </c>
      <c r="L117" s="33">
        <v>0</v>
      </c>
      <c r="M117" s="32">
        <f t="shared" si="112"/>
        <v>0</v>
      </c>
      <c r="N117" s="25"/>
      <c r="O117" s="53" t="s">
        <v>39</v>
      </c>
      <c r="P117" s="28">
        <f t="shared" si="105"/>
        <v>6</v>
      </c>
      <c r="Q117" s="28">
        <v>6</v>
      </c>
      <c r="R117" s="30">
        <f t="shared" si="106"/>
        <v>1</v>
      </c>
      <c r="S117" s="33">
        <v>0</v>
      </c>
      <c r="T117" s="32">
        <f t="shared" si="107"/>
        <v>0</v>
      </c>
      <c r="U117" s="25"/>
      <c r="V117" s="53" t="s">
        <v>39</v>
      </c>
      <c r="W117" s="28">
        <f t="shared" si="108"/>
        <v>1</v>
      </c>
      <c r="X117" s="28">
        <v>1</v>
      </c>
      <c r="Y117" s="30">
        <f t="shared" si="109"/>
        <v>1</v>
      </c>
      <c r="Z117" s="33">
        <v>0</v>
      </c>
      <c r="AA117" s="32">
        <v>0</v>
      </c>
    </row>
    <row r="118" spans="1:27" x14ac:dyDescent="0.25">
      <c r="A118" s="53" t="s">
        <v>40</v>
      </c>
      <c r="B118" s="99">
        <f t="shared" si="103"/>
        <v>0</v>
      </c>
      <c r="C118" s="29">
        <v>0</v>
      </c>
      <c r="D118" s="30">
        <v>0</v>
      </c>
      <c r="E118" s="31">
        <v>0</v>
      </c>
      <c r="F118" s="32">
        <v>0</v>
      </c>
      <c r="G118" s="24"/>
      <c r="H118" s="53" t="s">
        <v>40</v>
      </c>
      <c r="I118" s="28">
        <f t="shared" si="104"/>
        <v>109</v>
      </c>
      <c r="J118" s="28">
        <v>101</v>
      </c>
      <c r="K118" s="34">
        <f t="shared" si="111"/>
        <v>0.92660550458715596</v>
      </c>
      <c r="L118" s="33">
        <v>8</v>
      </c>
      <c r="M118" s="32">
        <f t="shared" si="112"/>
        <v>7.3394495412844041E-2</v>
      </c>
      <c r="N118" s="25"/>
      <c r="O118" s="53" t="s">
        <v>40</v>
      </c>
      <c r="P118" s="28">
        <f t="shared" si="105"/>
        <v>13</v>
      </c>
      <c r="Q118" s="28">
        <v>13</v>
      </c>
      <c r="R118" s="30">
        <f t="shared" si="106"/>
        <v>1</v>
      </c>
      <c r="S118" s="33">
        <v>0</v>
      </c>
      <c r="T118" s="32">
        <f t="shared" si="107"/>
        <v>0</v>
      </c>
      <c r="U118" s="25"/>
      <c r="V118" s="53" t="s">
        <v>40</v>
      </c>
      <c r="W118" s="28">
        <f t="shared" si="108"/>
        <v>1</v>
      </c>
      <c r="X118" s="28">
        <v>1</v>
      </c>
      <c r="Y118" s="30">
        <f t="shared" si="109"/>
        <v>1</v>
      </c>
      <c r="Z118" s="33">
        <v>0</v>
      </c>
      <c r="AA118" s="32">
        <v>0</v>
      </c>
    </row>
    <row r="119" spans="1:27" x14ac:dyDescent="0.25">
      <c r="A119" s="53" t="s">
        <v>41</v>
      </c>
      <c r="B119" s="99">
        <f t="shared" si="103"/>
        <v>0</v>
      </c>
      <c r="C119" s="29">
        <v>0</v>
      </c>
      <c r="D119" s="30">
        <v>0</v>
      </c>
      <c r="E119" s="31">
        <v>0</v>
      </c>
      <c r="F119" s="32">
        <v>0</v>
      </c>
      <c r="G119" s="24"/>
      <c r="H119" s="53" t="s">
        <v>41</v>
      </c>
      <c r="I119" s="28">
        <f t="shared" si="104"/>
        <v>159</v>
      </c>
      <c r="J119" s="28">
        <v>159</v>
      </c>
      <c r="K119" s="34">
        <f t="shared" si="111"/>
        <v>1</v>
      </c>
      <c r="L119" s="33">
        <v>0</v>
      </c>
      <c r="M119" s="32">
        <f t="shared" si="112"/>
        <v>0</v>
      </c>
      <c r="N119" s="25"/>
      <c r="O119" s="53" t="s">
        <v>41</v>
      </c>
      <c r="P119" s="28">
        <f t="shared" si="105"/>
        <v>8</v>
      </c>
      <c r="Q119" s="28">
        <v>8</v>
      </c>
      <c r="R119" s="30">
        <f t="shared" si="106"/>
        <v>1</v>
      </c>
      <c r="S119" s="33">
        <v>0</v>
      </c>
      <c r="T119" s="265">
        <f t="shared" si="107"/>
        <v>0</v>
      </c>
      <c r="U119" s="25"/>
      <c r="V119" s="53" t="s">
        <v>41</v>
      </c>
      <c r="W119" s="28">
        <f t="shared" si="108"/>
        <v>6</v>
      </c>
      <c r="X119" s="28">
        <v>6</v>
      </c>
      <c r="Y119" s="30">
        <f t="shared" si="109"/>
        <v>1</v>
      </c>
      <c r="Z119" s="33">
        <v>0</v>
      </c>
      <c r="AA119" s="32">
        <f t="shared" si="110"/>
        <v>0</v>
      </c>
    </row>
    <row r="120" spans="1:27" x14ac:dyDescent="0.25">
      <c r="A120" s="53" t="s">
        <v>42</v>
      </c>
      <c r="B120" s="99">
        <f t="shared" si="103"/>
        <v>4</v>
      </c>
      <c r="C120" s="29">
        <v>4</v>
      </c>
      <c r="D120" s="30">
        <f t="shared" ref="D120:D122" si="113">+C120/B120</f>
        <v>1</v>
      </c>
      <c r="E120" s="31">
        <v>0</v>
      </c>
      <c r="F120" s="32">
        <f t="shared" ref="F120:F124" si="114">+E120/B120</f>
        <v>0</v>
      </c>
      <c r="G120" s="24"/>
      <c r="H120" s="53" t="s">
        <v>42</v>
      </c>
      <c r="I120" s="28">
        <f t="shared" si="104"/>
        <v>510</v>
      </c>
      <c r="J120" s="28">
        <v>479</v>
      </c>
      <c r="K120" s="34">
        <f t="shared" si="111"/>
        <v>0.9392156862745098</v>
      </c>
      <c r="L120" s="33">
        <v>31</v>
      </c>
      <c r="M120" s="32">
        <f t="shared" si="112"/>
        <v>6.0784313725490195E-2</v>
      </c>
      <c r="N120" s="25"/>
      <c r="O120" s="53" t="s">
        <v>42</v>
      </c>
      <c r="P120" s="28">
        <f t="shared" si="105"/>
        <v>32</v>
      </c>
      <c r="Q120" s="28">
        <v>30</v>
      </c>
      <c r="R120" s="30">
        <f t="shared" si="106"/>
        <v>0.9375</v>
      </c>
      <c r="S120" s="33">
        <v>2</v>
      </c>
      <c r="T120" s="265">
        <f t="shared" si="107"/>
        <v>6.25E-2</v>
      </c>
      <c r="U120" s="25"/>
      <c r="V120" s="53" t="s">
        <v>42</v>
      </c>
      <c r="W120" s="28">
        <f t="shared" si="108"/>
        <v>10</v>
      </c>
      <c r="X120" s="28">
        <v>10</v>
      </c>
      <c r="Y120" s="30">
        <f t="shared" si="109"/>
        <v>1</v>
      </c>
      <c r="Z120" s="33">
        <v>0</v>
      </c>
      <c r="AA120" s="32">
        <f t="shared" si="110"/>
        <v>0</v>
      </c>
    </row>
    <row r="121" spans="1:27" x14ac:dyDescent="0.25">
      <c r="A121" s="53" t="s">
        <v>43</v>
      </c>
      <c r="B121" s="99">
        <f t="shared" si="103"/>
        <v>94</v>
      </c>
      <c r="C121" s="29">
        <v>94</v>
      </c>
      <c r="D121" s="30">
        <f t="shared" si="113"/>
        <v>1</v>
      </c>
      <c r="E121" s="31">
        <v>0</v>
      </c>
      <c r="F121" s="32">
        <f t="shared" si="114"/>
        <v>0</v>
      </c>
      <c r="G121" s="24"/>
      <c r="H121" s="53" t="s">
        <v>43</v>
      </c>
      <c r="I121" s="28">
        <f t="shared" si="104"/>
        <v>1131</v>
      </c>
      <c r="J121" s="28">
        <v>1083</v>
      </c>
      <c r="K121" s="34">
        <f t="shared" si="111"/>
        <v>0.95755968169761274</v>
      </c>
      <c r="L121" s="33">
        <v>48</v>
      </c>
      <c r="M121" s="32">
        <f t="shared" si="112"/>
        <v>4.2440318302387266E-2</v>
      </c>
      <c r="N121" s="25"/>
      <c r="O121" s="53" t="s">
        <v>43</v>
      </c>
      <c r="P121" s="28">
        <f t="shared" si="105"/>
        <v>241</v>
      </c>
      <c r="Q121" s="28">
        <v>233</v>
      </c>
      <c r="R121" s="30">
        <f t="shared" si="106"/>
        <v>0.96680497925311204</v>
      </c>
      <c r="S121" s="33">
        <v>8</v>
      </c>
      <c r="T121" s="32">
        <f t="shared" si="107"/>
        <v>3.3195020746887967E-2</v>
      </c>
      <c r="U121" s="25"/>
      <c r="V121" s="53" t="s">
        <v>43</v>
      </c>
      <c r="W121" s="28">
        <f t="shared" si="108"/>
        <v>141</v>
      </c>
      <c r="X121" s="28">
        <v>141</v>
      </c>
      <c r="Y121" s="30">
        <f t="shared" si="109"/>
        <v>1</v>
      </c>
      <c r="Z121" s="33">
        <v>0</v>
      </c>
      <c r="AA121" s="32">
        <f t="shared" si="110"/>
        <v>0</v>
      </c>
    </row>
    <row r="122" spans="1:27" x14ac:dyDescent="0.25">
      <c r="A122" s="53" t="s">
        <v>44</v>
      </c>
      <c r="B122" s="99">
        <f t="shared" si="103"/>
        <v>15</v>
      </c>
      <c r="C122" s="29">
        <v>15</v>
      </c>
      <c r="D122" s="30">
        <f t="shared" si="113"/>
        <v>1</v>
      </c>
      <c r="E122" s="31">
        <v>0</v>
      </c>
      <c r="F122" s="32">
        <f t="shared" si="114"/>
        <v>0</v>
      </c>
      <c r="G122" s="24"/>
      <c r="H122" s="53" t="s">
        <v>44</v>
      </c>
      <c r="I122" s="28">
        <f t="shared" si="104"/>
        <v>708</v>
      </c>
      <c r="J122" s="28">
        <v>672</v>
      </c>
      <c r="K122" s="34">
        <f t="shared" si="111"/>
        <v>0.94915254237288138</v>
      </c>
      <c r="L122" s="33">
        <v>36</v>
      </c>
      <c r="M122" s="32">
        <f t="shared" si="112"/>
        <v>5.0847457627118647E-2</v>
      </c>
      <c r="N122" s="25"/>
      <c r="O122" s="53" t="s">
        <v>44</v>
      </c>
      <c r="P122" s="28">
        <f t="shared" si="105"/>
        <v>60</v>
      </c>
      <c r="Q122" s="28">
        <v>58</v>
      </c>
      <c r="R122" s="30">
        <f t="shared" si="106"/>
        <v>0.96666666666666667</v>
      </c>
      <c r="S122" s="33">
        <v>2</v>
      </c>
      <c r="T122" s="265">
        <f t="shared" si="107"/>
        <v>3.3333333333333333E-2</v>
      </c>
      <c r="U122" s="25"/>
      <c r="V122" s="53" t="s">
        <v>44</v>
      </c>
      <c r="W122" s="28">
        <f t="shared" si="108"/>
        <v>32</v>
      </c>
      <c r="X122" s="28">
        <v>32</v>
      </c>
      <c r="Y122" s="30">
        <f t="shared" si="109"/>
        <v>1</v>
      </c>
      <c r="Z122" s="33">
        <v>0</v>
      </c>
      <c r="AA122" s="32">
        <f t="shared" si="110"/>
        <v>0</v>
      </c>
    </row>
    <row r="123" spans="1:27" x14ac:dyDescent="0.25">
      <c r="A123" s="53" t="s">
        <v>45</v>
      </c>
      <c r="B123" s="99">
        <f t="shared" si="103"/>
        <v>0</v>
      </c>
      <c r="C123" s="29">
        <v>0</v>
      </c>
      <c r="D123" s="30">
        <v>0</v>
      </c>
      <c r="E123" s="31">
        <v>0</v>
      </c>
      <c r="F123" s="32">
        <v>0</v>
      </c>
      <c r="G123" s="24"/>
      <c r="H123" s="53" t="s">
        <v>45</v>
      </c>
      <c r="I123" s="28">
        <f t="shared" si="104"/>
        <v>137</v>
      </c>
      <c r="J123" s="28">
        <v>131</v>
      </c>
      <c r="K123" s="34">
        <f t="shared" si="111"/>
        <v>0.95620437956204385</v>
      </c>
      <c r="L123" s="33">
        <v>6</v>
      </c>
      <c r="M123" s="32">
        <f t="shared" si="112"/>
        <v>4.3795620437956206E-2</v>
      </c>
      <c r="N123" s="25"/>
      <c r="O123" s="53" t="s">
        <v>45</v>
      </c>
      <c r="P123" s="28">
        <f t="shared" si="105"/>
        <v>34</v>
      </c>
      <c r="Q123" s="28">
        <v>33</v>
      </c>
      <c r="R123" s="30">
        <f t="shared" si="106"/>
        <v>0.97058823529411764</v>
      </c>
      <c r="S123" s="33">
        <v>1</v>
      </c>
      <c r="T123" s="265">
        <f t="shared" si="107"/>
        <v>2.9411764705882353E-2</v>
      </c>
      <c r="U123" s="25"/>
      <c r="V123" s="53" t="s">
        <v>45</v>
      </c>
      <c r="W123" s="28">
        <f t="shared" si="108"/>
        <v>28</v>
      </c>
      <c r="X123" s="28">
        <v>28</v>
      </c>
      <c r="Y123" s="30">
        <f t="shared" si="109"/>
        <v>1</v>
      </c>
      <c r="Z123" s="33">
        <v>0</v>
      </c>
      <c r="AA123" s="32">
        <f t="shared" si="110"/>
        <v>0</v>
      </c>
    </row>
    <row r="124" spans="1:27" ht="15.75" thickBot="1" x14ac:dyDescent="0.3">
      <c r="A124" s="54" t="s">
        <v>46</v>
      </c>
      <c r="B124" s="99">
        <f t="shared" si="103"/>
        <v>1</v>
      </c>
      <c r="C124" s="123">
        <v>1</v>
      </c>
      <c r="D124" s="30">
        <v>0</v>
      </c>
      <c r="E124" s="125">
        <v>0</v>
      </c>
      <c r="F124" s="32">
        <f t="shared" si="114"/>
        <v>0</v>
      </c>
      <c r="G124" s="24"/>
      <c r="H124" s="54" t="s">
        <v>46</v>
      </c>
      <c r="I124" s="28">
        <f t="shared" si="104"/>
        <v>259</v>
      </c>
      <c r="J124" s="107">
        <v>239</v>
      </c>
      <c r="K124" s="174">
        <f t="shared" si="111"/>
        <v>0.92277992277992282</v>
      </c>
      <c r="L124" s="33">
        <v>20</v>
      </c>
      <c r="M124" s="110">
        <f t="shared" si="112"/>
        <v>7.7220077220077218E-2</v>
      </c>
      <c r="N124" s="25"/>
      <c r="O124" s="54" t="s">
        <v>46</v>
      </c>
      <c r="P124" s="28">
        <f t="shared" si="105"/>
        <v>14</v>
      </c>
      <c r="Q124" s="107">
        <v>13</v>
      </c>
      <c r="R124" s="30">
        <f t="shared" si="106"/>
        <v>0.9285714285714286</v>
      </c>
      <c r="S124" s="109">
        <v>1</v>
      </c>
      <c r="T124" s="266">
        <f t="shared" si="107"/>
        <v>7.1428571428571425E-2</v>
      </c>
      <c r="U124" s="25"/>
      <c r="V124" s="54" t="s">
        <v>46</v>
      </c>
      <c r="W124" s="28">
        <f t="shared" si="108"/>
        <v>6</v>
      </c>
      <c r="X124" s="107">
        <v>6</v>
      </c>
      <c r="Y124" s="30">
        <f t="shared" si="109"/>
        <v>1</v>
      </c>
      <c r="Z124" s="109">
        <v>0</v>
      </c>
      <c r="AA124" s="110">
        <f t="shared" si="110"/>
        <v>0</v>
      </c>
    </row>
    <row r="125" spans="1:27" ht="15.75" thickBot="1" x14ac:dyDescent="0.3">
      <c r="A125" s="103" t="s">
        <v>15</v>
      </c>
      <c r="B125" s="122">
        <f>SUM(B111:B124)</f>
        <v>134</v>
      </c>
      <c r="C125" s="122">
        <f>SUM(C111:C124)</f>
        <v>134</v>
      </c>
      <c r="D125" s="144">
        <f t="shared" ref="D125" si="115">+C125/B125</f>
        <v>1</v>
      </c>
      <c r="E125" s="169">
        <f>SUM(E111:E124)</f>
        <v>0</v>
      </c>
      <c r="F125" s="145">
        <f t="shared" ref="F125" si="116">+E125/B125</f>
        <v>0</v>
      </c>
      <c r="G125" s="24"/>
      <c r="H125" s="103" t="s">
        <v>15</v>
      </c>
      <c r="I125" s="122">
        <f>SUM(I111:I124)</f>
        <v>3835</v>
      </c>
      <c r="J125" s="122">
        <f>SUM(J111:J124)</f>
        <v>3627</v>
      </c>
      <c r="K125" s="145">
        <f t="shared" si="111"/>
        <v>0.94576271186440675</v>
      </c>
      <c r="L125" s="126">
        <f>SUM(L111:L124)</f>
        <v>208</v>
      </c>
      <c r="M125" s="145">
        <f t="shared" si="112"/>
        <v>5.4237288135593219E-2</v>
      </c>
      <c r="N125" s="25"/>
      <c r="O125" s="55" t="s">
        <v>15</v>
      </c>
      <c r="P125" s="122">
        <f>SUM(P111:P124)</f>
        <v>592</v>
      </c>
      <c r="Q125" s="122">
        <f>SUM(Q111:Q124)</f>
        <v>574</v>
      </c>
      <c r="R125" s="124">
        <f t="shared" ref="R125" si="117">+Q125/P125</f>
        <v>0.96959459459459463</v>
      </c>
      <c r="S125" s="126">
        <f>SUM(S111:S124)</f>
        <v>18</v>
      </c>
      <c r="T125" s="145">
        <f>+S125/P125</f>
        <v>3.0405405405405407E-2</v>
      </c>
      <c r="U125" s="25"/>
      <c r="V125" s="103" t="s">
        <v>15</v>
      </c>
      <c r="W125" s="122">
        <f>SUM(W111:W124)</f>
        <v>274</v>
      </c>
      <c r="X125" s="122">
        <f>+W125</f>
        <v>274</v>
      </c>
      <c r="Y125" s="144">
        <f t="shared" ref="Y125" si="118">+X125/W125</f>
        <v>1</v>
      </c>
      <c r="Z125" s="145">
        <v>0</v>
      </c>
      <c r="AA125" s="145">
        <f t="shared" si="110"/>
        <v>0</v>
      </c>
    </row>
    <row r="126" spans="1:27" ht="15.75" thickBot="1" x14ac:dyDescent="0.3">
      <c r="A126" s="35"/>
      <c r="B126" s="36"/>
      <c r="C126" s="36"/>
      <c r="D126" s="36"/>
      <c r="E126" s="37"/>
      <c r="F126" s="37"/>
      <c r="G126" s="24"/>
      <c r="H126" s="35"/>
      <c r="I126" s="36"/>
      <c r="J126" s="36"/>
      <c r="K126" s="36"/>
      <c r="L126" s="37"/>
      <c r="M126" s="37"/>
      <c r="N126" s="25"/>
      <c r="O126" s="35"/>
      <c r="P126" s="36"/>
      <c r="Q126" s="36"/>
      <c r="R126" s="36"/>
      <c r="S126" s="37"/>
      <c r="T126" s="37"/>
      <c r="U126" s="25"/>
      <c r="V126" s="35"/>
      <c r="W126" s="36"/>
      <c r="X126" s="36"/>
      <c r="Y126" s="36"/>
      <c r="Z126" s="37"/>
      <c r="AA126" s="37"/>
    </row>
    <row r="127" spans="1:27" x14ac:dyDescent="0.25">
      <c r="A127" s="352" t="s">
        <v>47</v>
      </c>
      <c r="B127" s="354" t="s">
        <v>28</v>
      </c>
      <c r="C127" s="354" t="s">
        <v>29</v>
      </c>
      <c r="D127" s="356" t="s">
        <v>30</v>
      </c>
      <c r="E127" s="354" t="s">
        <v>31</v>
      </c>
      <c r="F127" s="356" t="s">
        <v>32</v>
      </c>
      <c r="G127" s="24"/>
      <c r="H127" s="352" t="s">
        <v>47</v>
      </c>
      <c r="I127" s="354" t="s">
        <v>28</v>
      </c>
      <c r="J127" s="354" t="s">
        <v>29</v>
      </c>
      <c r="K127" s="356" t="s">
        <v>30</v>
      </c>
      <c r="L127" s="354" t="s">
        <v>31</v>
      </c>
      <c r="M127" s="356" t="s">
        <v>32</v>
      </c>
      <c r="N127" s="25"/>
      <c r="O127" s="352" t="s">
        <v>47</v>
      </c>
      <c r="P127" s="354" t="s">
        <v>28</v>
      </c>
      <c r="Q127" s="354" t="s">
        <v>29</v>
      </c>
      <c r="R127" s="356" t="s">
        <v>30</v>
      </c>
      <c r="S127" s="354" t="s">
        <v>31</v>
      </c>
      <c r="T127" s="356" t="s">
        <v>32</v>
      </c>
      <c r="U127" s="25"/>
      <c r="V127" s="352" t="s">
        <v>47</v>
      </c>
      <c r="W127" s="354" t="s">
        <v>28</v>
      </c>
      <c r="X127" s="354" t="s">
        <v>29</v>
      </c>
      <c r="Y127" s="356" t="s">
        <v>30</v>
      </c>
      <c r="Z127" s="354" t="s">
        <v>31</v>
      </c>
      <c r="AA127" s="356" t="s">
        <v>32</v>
      </c>
    </row>
    <row r="128" spans="1:27" ht="15.75" thickBot="1" x14ac:dyDescent="0.3">
      <c r="A128" s="353"/>
      <c r="B128" s="355"/>
      <c r="C128" s="355"/>
      <c r="D128" s="357"/>
      <c r="E128" s="355"/>
      <c r="F128" s="357"/>
      <c r="G128" s="24"/>
      <c r="H128" s="353"/>
      <c r="I128" s="355"/>
      <c r="J128" s="355"/>
      <c r="K128" s="357"/>
      <c r="L128" s="355"/>
      <c r="M128" s="357"/>
      <c r="N128" s="25"/>
      <c r="O128" s="353"/>
      <c r="P128" s="355"/>
      <c r="Q128" s="355"/>
      <c r="R128" s="357"/>
      <c r="S128" s="355"/>
      <c r="T128" s="357"/>
      <c r="U128" s="25"/>
      <c r="V128" s="353"/>
      <c r="W128" s="355"/>
      <c r="X128" s="355"/>
      <c r="Y128" s="357"/>
      <c r="Z128" s="355"/>
      <c r="AA128" s="357"/>
    </row>
    <row r="129" spans="1:27" x14ac:dyDescent="0.25">
      <c r="A129" s="56" t="s">
        <v>48</v>
      </c>
      <c r="B129" s="177">
        <f>SUM(C129,E129)</f>
        <v>0</v>
      </c>
      <c r="C129" s="38">
        <v>0</v>
      </c>
      <c r="D129" s="39">
        <v>0</v>
      </c>
      <c r="E129" s="40">
        <v>0</v>
      </c>
      <c r="F129" s="41">
        <v>0</v>
      </c>
      <c r="G129" s="24"/>
      <c r="H129" s="56" t="s">
        <v>48</v>
      </c>
      <c r="I129" s="38">
        <f>SUM(J129,L129)</f>
        <v>182</v>
      </c>
      <c r="J129" s="38">
        <v>166</v>
      </c>
      <c r="K129" s="43">
        <f>+J129/I129</f>
        <v>0.91208791208791207</v>
      </c>
      <c r="L129" s="44">
        <v>16</v>
      </c>
      <c r="M129" s="41">
        <f>+L129/I129</f>
        <v>8.7912087912087919E-2</v>
      </c>
      <c r="N129" s="25"/>
      <c r="O129" s="56" t="s">
        <v>48</v>
      </c>
      <c r="P129" s="38">
        <f>SUM(Q129,S129)</f>
        <v>34</v>
      </c>
      <c r="Q129" s="38">
        <v>34</v>
      </c>
      <c r="R129" s="43">
        <f>+Q129/P129</f>
        <v>1</v>
      </c>
      <c r="S129" s="44">
        <v>0</v>
      </c>
      <c r="T129" s="267">
        <f>+S129/P129</f>
        <v>0</v>
      </c>
      <c r="U129" s="25"/>
      <c r="V129" s="56" t="s">
        <v>48</v>
      </c>
      <c r="W129" s="38">
        <f>SUM(X129,Z129)</f>
        <v>9</v>
      </c>
      <c r="X129" s="45">
        <v>9</v>
      </c>
      <c r="Y129" s="43">
        <f>+X129/W129</f>
        <v>1</v>
      </c>
      <c r="Z129" s="44">
        <v>0</v>
      </c>
      <c r="AA129" s="41">
        <f>+Z129/W129</f>
        <v>0</v>
      </c>
    </row>
    <row r="130" spans="1:27" x14ac:dyDescent="0.25">
      <c r="A130" s="57" t="s">
        <v>49</v>
      </c>
      <c r="B130" s="177">
        <f t="shared" ref="B130:B138" si="119">SUM(C130,E130)</f>
        <v>1</v>
      </c>
      <c r="C130" s="38">
        <v>1</v>
      </c>
      <c r="D130" s="39">
        <v>0</v>
      </c>
      <c r="E130" s="40">
        <v>0</v>
      </c>
      <c r="F130" s="41">
        <v>0</v>
      </c>
      <c r="G130" s="24"/>
      <c r="H130" s="57" t="s">
        <v>49</v>
      </c>
      <c r="I130" s="38">
        <f t="shared" ref="I130:I138" si="120">SUM(J130,L130)</f>
        <v>207</v>
      </c>
      <c r="J130" s="42">
        <v>197</v>
      </c>
      <c r="K130" s="39">
        <f>+J130/I130</f>
        <v>0.95169082125603865</v>
      </c>
      <c r="L130" s="44">
        <v>10</v>
      </c>
      <c r="M130" s="41">
        <f t="shared" ref="M130:M139" si="121">+L130/I130</f>
        <v>4.8309178743961352E-2</v>
      </c>
      <c r="N130" s="25"/>
      <c r="O130" s="57" t="s">
        <v>49</v>
      </c>
      <c r="P130" s="38">
        <f t="shared" ref="P130:P138" si="122">SUM(Q130,S130)</f>
        <v>1</v>
      </c>
      <c r="Q130" s="38">
        <v>1</v>
      </c>
      <c r="R130" s="43">
        <f t="shared" ref="R130:R138" si="123">+Q130/P130</f>
        <v>1</v>
      </c>
      <c r="S130" s="44">
        <v>0</v>
      </c>
      <c r="T130" s="267">
        <f t="shared" ref="T130:T136" si="124">+S130/P130</f>
        <v>0</v>
      </c>
      <c r="U130" s="25"/>
      <c r="V130" s="57" t="s">
        <v>49</v>
      </c>
      <c r="W130" s="38">
        <f t="shared" ref="W130:W138" si="125">SUM(X130,Z130)</f>
        <v>25</v>
      </c>
      <c r="X130" s="45">
        <v>25</v>
      </c>
      <c r="Y130" s="43">
        <f t="shared" ref="Y130:Y138" si="126">+X130/W130</f>
        <v>1</v>
      </c>
      <c r="Z130" s="44">
        <v>0</v>
      </c>
      <c r="AA130" s="41">
        <f t="shared" ref="AA130:AA138" si="127">+Z130/W130</f>
        <v>0</v>
      </c>
    </row>
    <row r="131" spans="1:27" x14ac:dyDescent="0.25">
      <c r="A131" s="57" t="s">
        <v>50</v>
      </c>
      <c r="B131" s="177">
        <f t="shared" si="119"/>
        <v>0</v>
      </c>
      <c r="C131" s="38">
        <v>0</v>
      </c>
      <c r="D131" s="39">
        <v>0</v>
      </c>
      <c r="E131" s="40">
        <v>0</v>
      </c>
      <c r="F131" s="41">
        <v>0</v>
      </c>
      <c r="G131" s="24"/>
      <c r="H131" s="57" t="s">
        <v>50</v>
      </c>
      <c r="I131" s="38">
        <f t="shared" si="120"/>
        <v>2</v>
      </c>
      <c r="J131" s="42">
        <v>1</v>
      </c>
      <c r="K131" s="39">
        <f>+J131/I131</f>
        <v>0.5</v>
      </c>
      <c r="L131" s="44">
        <v>1</v>
      </c>
      <c r="M131" s="41">
        <f t="shared" si="121"/>
        <v>0.5</v>
      </c>
      <c r="N131" s="25"/>
      <c r="O131" s="57" t="s">
        <v>50</v>
      </c>
      <c r="P131" s="38">
        <f t="shared" si="122"/>
        <v>51</v>
      </c>
      <c r="Q131" s="38">
        <v>51</v>
      </c>
      <c r="R131" s="43">
        <f t="shared" si="123"/>
        <v>1</v>
      </c>
      <c r="S131" s="44">
        <v>0</v>
      </c>
      <c r="T131" s="267">
        <v>0</v>
      </c>
      <c r="U131" s="25"/>
      <c r="V131" s="57" t="s">
        <v>50</v>
      </c>
      <c r="W131" s="38">
        <f t="shared" si="125"/>
        <v>1</v>
      </c>
      <c r="X131" s="45">
        <v>1</v>
      </c>
      <c r="Y131" s="43">
        <f t="shared" si="126"/>
        <v>1</v>
      </c>
      <c r="Z131" s="44">
        <v>0</v>
      </c>
      <c r="AA131" s="41">
        <v>0</v>
      </c>
    </row>
    <row r="132" spans="1:27" x14ac:dyDescent="0.25">
      <c r="A132" s="57" t="s">
        <v>51</v>
      </c>
      <c r="B132" s="177">
        <f t="shared" si="119"/>
        <v>27</v>
      </c>
      <c r="C132" s="38">
        <v>27</v>
      </c>
      <c r="D132" s="39">
        <f t="shared" ref="D132:D135" si="128">+C132/B132</f>
        <v>1</v>
      </c>
      <c r="E132" s="40">
        <v>0</v>
      </c>
      <c r="F132" s="41">
        <v>0</v>
      </c>
      <c r="G132" s="24"/>
      <c r="H132" s="57" t="s">
        <v>51</v>
      </c>
      <c r="I132" s="38">
        <f t="shared" si="120"/>
        <v>1122</v>
      </c>
      <c r="J132" s="42">
        <v>1052</v>
      </c>
      <c r="K132" s="39">
        <f t="shared" ref="K132:K139" si="129">+J132/I132</f>
        <v>0.9376114081996435</v>
      </c>
      <c r="L132" s="44">
        <v>70</v>
      </c>
      <c r="M132" s="41">
        <f t="shared" si="121"/>
        <v>6.2388591800356503E-2</v>
      </c>
      <c r="N132" s="25"/>
      <c r="O132" s="57" t="s">
        <v>51</v>
      </c>
      <c r="P132" s="38">
        <f t="shared" si="122"/>
        <v>234</v>
      </c>
      <c r="Q132" s="38">
        <v>229</v>
      </c>
      <c r="R132" s="43">
        <f t="shared" si="123"/>
        <v>0.9786324786324786</v>
      </c>
      <c r="S132" s="44">
        <v>5</v>
      </c>
      <c r="T132" s="267">
        <f t="shared" si="124"/>
        <v>2.1367521367521368E-2</v>
      </c>
      <c r="U132" s="25"/>
      <c r="V132" s="57" t="s">
        <v>51</v>
      </c>
      <c r="W132" s="38">
        <f t="shared" si="125"/>
        <v>172</v>
      </c>
      <c r="X132" s="45">
        <v>172</v>
      </c>
      <c r="Y132" s="43">
        <f t="shared" si="126"/>
        <v>1</v>
      </c>
      <c r="Z132" s="44"/>
      <c r="AA132" s="41">
        <f t="shared" si="127"/>
        <v>0</v>
      </c>
    </row>
    <row r="133" spans="1:27" x14ac:dyDescent="0.25">
      <c r="A133" s="57" t="s">
        <v>52</v>
      </c>
      <c r="B133" s="177">
        <f t="shared" si="119"/>
        <v>0</v>
      </c>
      <c r="C133" s="38">
        <v>0</v>
      </c>
      <c r="D133" s="39">
        <v>0</v>
      </c>
      <c r="E133" s="40">
        <v>0</v>
      </c>
      <c r="F133" s="41">
        <v>0</v>
      </c>
      <c r="G133" s="24"/>
      <c r="H133" s="57" t="s">
        <v>52</v>
      </c>
      <c r="I133" s="38">
        <f t="shared" si="120"/>
        <v>36</v>
      </c>
      <c r="J133" s="42">
        <v>33</v>
      </c>
      <c r="K133" s="39">
        <f t="shared" si="129"/>
        <v>0.91666666666666663</v>
      </c>
      <c r="L133" s="44">
        <v>3</v>
      </c>
      <c r="M133" s="41">
        <f t="shared" si="121"/>
        <v>8.3333333333333329E-2</v>
      </c>
      <c r="N133" s="25"/>
      <c r="O133" s="57" t="s">
        <v>52</v>
      </c>
      <c r="P133" s="38">
        <f t="shared" si="122"/>
        <v>6</v>
      </c>
      <c r="Q133" s="38">
        <v>6</v>
      </c>
      <c r="R133" s="43">
        <f t="shared" si="123"/>
        <v>1</v>
      </c>
      <c r="S133" s="44">
        <v>0</v>
      </c>
      <c r="T133" s="267">
        <v>0</v>
      </c>
      <c r="U133" s="25"/>
      <c r="V133" s="57" t="s">
        <v>52</v>
      </c>
      <c r="W133" s="38">
        <f t="shared" si="125"/>
        <v>1</v>
      </c>
      <c r="X133" s="45">
        <v>1</v>
      </c>
      <c r="Y133" s="43">
        <f t="shared" si="126"/>
        <v>1</v>
      </c>
      <c r="Z133" s="44">
        <v>0</v>
      </c>
      <c r="AA133" s="41">
        <v>0</v>
      </c>
    </row>
    <row r="134" spans="1:27" x14ac:dyDescent="0.25">
      <c r="A134" s="57" t="s">
        <v>53</v>
      </c>
      <c r="B134" s="177">
        <f t="shared" si="119"/>
        <v>1</v>
      </c>
      <c r="C134" s="38">
        <v>1</v>
      </c>
      <c r="D134" s="39">
        <f t="shared" si="128"/>
        <v>1</v>
      </c>
      <c r="E134" s="40">
        <v>0</v>
      </c>
      <c r="F134" s="41">
        <v>0</v>
      </c>
      <c r="G134" s="24"/>
      <c r="H134" s="57" t="s">
        <v>53</v>
      </c>
      <c r="I134" s="38">
        <f t="shared" si="120"/>
        <v>153</v>
      </c>
      <c r="J134" s="42">
        <v>138</v>
      </c>
      <c r="K134" s="39">
        <f t="shared" si="129"/>
        <v>0.90196078431372551</v>
      </c>
      <c r="L134" s="44">
        <v>15</v>
      </c>
      <c r="M134" s="41">
        <f t="shared" si="121"/>
        <v>9.8039215686274508E-2</v>
      </c>
      <c r="N134" s="25"/>
      <c r="O134" s="57" t="s">
        <v>53</v>
      </c>
      <c r="P134" s="38">
        <f t="shared" si="122"/>
        <v>11</v>
      </c>
      <c r="Q134" s="38">
        <v>11</v>
      </c>
      <c r="R134" s="43">
        <f t="shared" si="123"/>
        <v>1</v>
      </c>
      <c r="S134" s="44">
        <v>0</v>
      </c>
      <c r="T134" s="267">
        <f t="shared" si="124"/>
        <v>0</v>
      </c>
      <c r="U134" s="25"/>
      <c r="V134" s="57" t="s">
        <v>53</v>
      </c>
      <c r="W134" s="38">
        <f t="shared" si="125"/>
        <v>6</v>
      </c>
      <c r="X134" s="45">
        <v>6</v>
      </c>
      <c r="Y134" s="43">
        <f t="shared" si="126"/>
        <v>1</v>
      </c>
      <c r="Z134" s="44">
        <v>0</v>
      </c>
      <c r="AA134" s="41">
        <f t="shared" si="127"/>
        <v>0</v>
      </c>
    </row>
    <row r="135" spans="1:27" x14ac:dyDescent="0.25">
      <c r="A135" s="57" t="s">
        <v>54</v>
      </c>
      <c r="B135" s="177">
        <f t="shared" si="119"/>
        <v>2</v>
      </c>
      <c r="C135" s="38">
        <v>2</v>
      </c>
      <c r="D135" s="39">
        <f t="shared" si="128"/>
        <v>1</v>
      </c>
      <c r="E135" s="40">
        <v>0</v>
      </c>
      <c r="F135" s="41">
        <v>0</v>
      </c>
      <c r="G135" s="24"/>
      <c r="H135" s="57" t="s">
        <v>54</v>
      </c>
      <c r="I135" s="38">
        <f t="shared" si="120"/>
        <v>341</v>
      </c>
      <c r="J135" s="42">
        <v>323</v>
      </c>
      <c r="K135" s="39">
        <f t="shared" si="129"/>
        <v>0.94721407624633436</v>
      </c>
      <c r="L135" s="44">
        <v>18</v>
      </c>
      <c r="M135" s="41">
        <f t="shared" si="121"/>
        <v>5.2785923753665691E-2</v>
      </c>
      <c r="N135" s="25"/>
      <c r="O135" s="57" t="s">
        <v>54</v>
      </c>
      <c r="P135" s="38">
        <f t="shared" si="122"/>
        <v>48</v>
      </c>
      <c r="Q135" s="38">
        <v>47</v>
      </c>
      <c r="R135" s="43">
        <f t="shared" si="123"/>
        <v>0.97916666666666663</v>
      </c>
      <c r="S135" s="44">
        <v>1</v>
      </c>
      <c r="T135" s="267">
        <f t="shared" si="124"/>
        <v>2.0833333333333332E-2</v>
      </c>
      <c r="U135" s="25"/>
      <c r="V135" s="57" t="s">
        <v>54</v>
      </c>
      <c r="W135" s="38">
        <f t="shared" si="125"/>
        <v>11</v>
      </c>
      <c r="X135" s="45">
        <v>11</v>
      </c>
      <c r="Y135" s="43">
        <f t="shared" si="126"/>
        <v>1</v>
      </c>
      <c r="Z135" s="44">
        <v>0</v>
      </c>
      <c r="AA135" s="41">
        <f t="shared" si="127"/>
        <v>0</v>
      </c>
    </row>
    <row r="136" spans="1:27" x14ac:dyDescent="0.25">
      <c r="A136" s="57" t="s">
        <v>55</v>
      </c>
      <c r="B136" s="177">
        <f t="shared" si="119"/>
        <v>0</v>
      </c>
      <c r="C136" s="38">
        <v>0</v>
      </c>
      <c r="D136" s="39">
        <v>0</v>
      </c>
      <c r="E136" s="40">
        <v>0</v>
      </c>
      <c r="F136" s="41">
        <v>0</v>
      </c>
      <c r="G136" s="24"/>
      <c r="H136" s="57" t="s">
        <v>55</v>
      </c>
      <c r="I136" s="38">
        <f t="shared" si="120"/>
        <v>164</v>
      </c>
      <c r="J136" s="42">
        <v>152</v>
      </c>
      <c r="K136" s="39">
        <f t="shared" si="129"/>
        <v>0.92682926829268297</v>
      </c>
      <c r="L136" s="44">
        <v>12</v>
      </c>
      <c r="M136" s="41">
        <f t="shared" si="121"/>
        <v>7.3170731707317069E-2</v>
      </c>
      <c r="N136" s="25"/>
      <c r="O136" s="57" t="s">
        <v>55</v>
      </c>
      <c r="P136" s="38">
        <f t="shared" si="122"/>
        <v>10</v>
      </c>
      <c r="Q136" s="38">
        <v>10</v>
      </c>
      <c r="R136" s="43">
        <f t="shared" si="123"/>
        <v>1</v>
      </c>
      <c r="S136" s="44">
        <v>0</v>
      </c>
      <c r="T136" s="267">
        <f t="shared" si="124"/>
        <v>0</v>
      </c>
      <c r="U136" s="25"/>
      <c r="V136" s="57" t="s">
        <v>55</v>
      </c>
      <c r="W136" s="38">
        <f t="shared" si="125"/>
        <v>1</v>
      </c>
      <c r="X136" s="45">
        <v>1</v>
      </c>
      <c r="Y136" s="43">
        <f t="shared" si="126"/>
        <v>1</v>
      </c>
      <c r="Z136" s="44">
        <v>0</v>
      </c>
      <c r="AA136" s="41">
        <f t="shared" si="127"/>
        <v>0</v>
      </c>
    </row>
    <row r="137" spans="1:27" x14ac:dyDescent="0.25">
      <c r="A137" s="57" t="s">
        <v>56</v>
      </c>
      <c r="B137" s="177">
        <f t="shared" si="119"/>
        <v>0</v>
      </c>
      <c r="C137" s="38">
        <v>0</v>
      </c>
      <c r="D137" s="39">
        <v>0</v>
      </c>
      <c r="E137" s="40">
        <v>0</v>
      </c>
      <c r="F137" s="41">
        <v>0</v>
      </c>
      <c r="G137" s="24"/>
      <c r="H137" s="57" t="s">
        <v>56</v>
      </c>
      <c r="I137" s="38">
        <f t="shared" si="120"/>
        <v>29</v>
      </c>
      <c r="J137" s="42">
        <v>28</v>
      </c>
      <c r="K137" s="39">
        <f t="shared" si="129"/>
        <v>0.96551724137931039</v>
      </c>
      <c r="L137" s="44">
        <v>1</v>
      </c>
      <c r="M137" s="41">
        <f t="shared" si="121"/>
        <v>3.4482758620689655E-2</v>
      </c>
      <c r="N137" s="25"/>
      <c r="O137" s="57" t="s">
        <v>56</v>
      </c>
      <c r="P137" s="38">
        <f t="shared" si="122"/>
        <v>5</v>
      </c>
      <c r="Q137" s="38">
        <v>5</v>
      </c>
      <c r="R137" s="43">
        <f t="shared" si="123"/>
        <v>1</v>
      </c>
      <c r="S137" s="44">
        <v>0</v>
      </c>
      <c r="T137" s="267">
        <v>0</v>
      </c>
      <c r="U137" s="25"/>
      <c r="V137" s="57" t="s">
        <v>56</v>
      </c>
      <c r="W137" s="38">
        <f t="shared" si="125"/>
        <v>0</v>
      </c>
      <c r="X137" s="45">
        <v>0</v>
      </c>
      <c r="Y137" s="43">
        <v>0</v>
      </c>
      <c r="Z137" s="44">
        <v>0</v>
      </c>
      <c r="AA137" s="41">
        <v>0</v>
      </c>
    </row>
    <row r="138" spans="1:27" ht="15.75" thickBot="1" x14ac:dyDescent="0.3">
      <c r="A138" s="58" t="s">
        <v>57</v>
      </c>
      <c r="B138" s="177">
        <f t="shared" si="119"/>
        <v>0</v>
      </c>
      <c r="C138" s="147">
        <v>0</v>
      </c>
      <c r="D138" s="39">
        <v>0</v>
      </c>
      <c r="E138" s="171">
        <v>0</v>
      </c>
      <c r="F138" s="151">
        <v>0</v>
      </c>
      <c r="G138" s="24"/>
      <c r="H138" s="102" t="s">
        <v>57</v>
      </c>
      <c r="I138" s="38">
        <f t="shared" si="120"/>
        <v>21</v>
      </c>
      <c r="J138" s="146">
        <v>20</v>
      </c>
      <c r="K138" s="151">
        <f t="shared" si="129"/>
        <v>0.95238095238095233</v>
      </c>
      <c r="L138" s="44">
        <v>1</v>
      </c>
      <c r="M138" s="151">
        <f t="shared" si="121"/>
        <v>4.7619047619047616E-2</v>
      </c>
      <c r="N138" s="25"/>
      <c r="O138" s="58" t="s">
        <v>57</v>
      </c>
      <c r="P138" s="38">
        <f t="shared" si="122"/>
        <v>1</v>
      </c>
      <c r="Q138" s="147">
        <v>1</v>
      </c>
      <c r="R138" s="43">
        <f t="shared" si="123"/>
        <v>1</v>
      </c>
      <c r="S138" s="150">
        <v>0</v>
      </c>
      <c r="T138" s="76">
        <v>0</v>
      </c>
      <c r="U138" s="25"/>
      <c r="V138" s="58" t="s">
        <v>57</v>
      </c>
      <c r="W138" s="38">
        <f t="shared" si="125"/>
        <v>2</v>
      </c>
      <c r="X138" s="176">
        <v>2</v>
      </c>
      <c r="Y138" s="43">
        <f t="shared" si="126"/>
        <v>1</v>
      </c>
      <c r="Z138" s="150">
        <v>0</v>
      </c>
      <c r="AA138" s="41">
        <f t="shared" si="127"/>
        <v>0</v>
      </c>
    </row>
    <row r="139" spans="1:27" ht="15.75" thickBot="1" x14ac:dyDescent="0.3">
      <c r="A139" s="59" t="s">
        <v>15</v>
      </c>
      <c r="B139" s="129">
        <f>SUM(B129:B138)</f>
        <v>31</v>
      </c>
      <c r="C139" s="129">
        <f>SUM(C129:C138)</f>
        <v>31</v>
      </c>
      <c r="D139" s="152">
        <f t="shared" ref="D139" si="130">+C139/B139</f>
        <v>1</v>
      </c>
      <c r="E139" s="172">
        <v>0</v>
      </c>
      <c r="F139" s="152">
        <v>0</v>
      </c>
      <c r="G139" s="24"/>
      <c r="H139" s="59" t="s">
        <v>15</v>
      </c>
      <c r="I139" s="129">
        <f>SUM(I129:I138)</f>
        <v>2257</v>
      </c>
      <c r="J139" s="129">
        <f>SUM(J129:J138)</f>
        <v>2110</v>
      </c>
      <c r="K139" s="152">
        <f t="shared" si="129"/>
        <v>0.93486929552503328</v>
      </c>
      <c r="L139" s="135">
        <f>SUM(L129:L138)</f>
        <v>147</v>
      </c>
      <c r="M139" s="152">
        <f t="shared" si="121"/>
        <v>6.5130704474966772E-2</v>
      </c>
      <c r="N139" s="25"/>
      <c r="O139" s="59" t="s">
        <v>15</v>
      </c>
      <c r="P139" s="129">
        <f>SUM(P129:P138)</f>
        <v>401</v>
      </c>
      <c r="Q139" s="129">
        <f>SUM(Q129:Q138)</f>
        <v>395</v>
      </c>
      <c r="R139" s="179">
        <f t="shared" ref="R139" si="131">+Q139/P139</f>
        <v>0.98503740648379057</v>
      </c>
      <c r="S139" s="135">
        <f>SUM(S129:S138)</f>
        <v>6</v>
      </c>
      <c r="T139" s="165">
        <f t="shared" ref="T139" si="132">+S139/P139</f>
        <v>1.4962593516209476E-2</v>
      </c>
      <c r="U139" s="25"/>
      <c r="V139" s="59" t="s">
        <v>15</v>
      </c>
      <c r="W139" s="129">
        <f>SUM(W129:W138)</f>
        <v>228</v>
      </c>
      <c r="X139" s="129">
        <f>+W139</f>
        <v>228</v>
      </c>
      <c r="Y139" s="152">
        <f t="shared" ref="Y139" si="133">+X139/W139</f>
        <v>1</v>
      </c>
      <c r="Z139" s="152">
        <v>0</v>
      </c>
      <c r="AA139" s="152">
        <f t="shared" ref="AA139" si="134">+Z139/W139</f>
        <v>0</v>
      </c>
    </row>
    <row r="140" spans="1:27" s="106" customFormat="1" ht="15.75" thickBot="1" x14ac:dyDescent="0.3">
      <c r="A140" s="104"/>
      <c r="B140" s="104"/>
      <c r="C140" s="104"/>
      <c r="D140" s="104"/>
      <c r="E140" s="104"/>
      <c r="F140" s="104"/>
      <c r="G140" s="105"/>
      <c r="H140" s="104"/>
      <c r="I140" s="104"/>
      <c r="J140" s="104"/>
      <c r="K140" s="104"/>
      <c r="L140" s="104"/>
      <c r="M140" s="104"/>
      <c r="N140" s="105"/>
      <c r="O140" s="104"/>
      <c r="P140" s="104"/>
      <c r="Q140" s="104"/>
      <c r="R140" s="104"/>
      <c r="S140" s="104"/>
      <c r="T140" s="104"/>
      <c r="U140" s="105"/>
      <c r="V140" s="104"/>
      <c r="W140" s="104"/>
      <c r="X140" s="104"/>
      <c r="Y140" s="104"/>
      <c r="Z140" s="104"/>
      <c r="AA140" s="104"/>
    </row>
    <row r="141" spans="1:27" x14ac:dyDescent="0.25">
      <c r="A141" s="360" t="s">
        <v>58</v>
      </c>
      <c r="B141" s="360" t="s">
        <v>28</v>
      </c>
      <c r="C141" s="360" t="s">
        <v>29</v>
      </c>
      <c r="D141" s="358" t="s">
        <v>30</v>
      </c>
      <c r="E141" s="360" t="s">
        <v>31</v>
      </c>
      <c r="F141" s="358" t="s">
        <v>32</v>
      </c>
      <c r="G141" s="24"/>
      <c r="H141" s="360" t="s">
        <v>58</v>
      </c>
      <c r="I141" s="360" t="s">
        <v>28</v>
      </c>
      <c r="J141" s="360" t="s">
        <v>29</v>
      </c>
      <c r="K141" s="358" t="s">
        <v>30</v>
      </c>
      <c r="L141" s="360" t="s">
        <v>31</v>
      </c>
      <c r="M141" s="358" t="s">
        <v>32</v>
      </c>
      <c r="N141" s="25"/>
      <c r="O141" s="360" t="s">
        <v>58</v>
      </c>
      <c r="P141" s="360" t="s">
        <v>28</v>
      </c>
      <c r="Q141" s="360" t="s">
        <v>29</v>
      </c>
      <c r="R141" s="358" t="s">
        <v>30</v>
      </c>
      <c r="S141" s="360" t="s">
        <v>31</v>
      </c>
      <c r="T141" s="358" t="s">
        <v>32</v>
      </c>
      <c r="U141" s="25"/>
      <c r="V141" s="360" t="s">
        <v>58</v>
      </c>
      <c r="W141" s="360" t="s">
        <v>28</v>
      </c>
      <c r="X141" s="360" t="s">
        <v>29</v>
      </c>
      <c r="Y141" s="358" t="s">
        <v>30</v>
      </c>
      <c r="Z141" s="360" t="s">
        <v>31</v>
      </c>
      <c r="AA141" s="358" t="s">
        <v>32</v>
      </c>
    </row>
    <row r="142" spans="1:27" ht="15.75" thickBot="1" x14ac:dyDescent="0.3">
      <c r="A142" s="361"/>
      <c r="B142" s="361"/>
      <c r="C142" s="361"/>
      <c r="D142" s="359"/>
      <c r="E142" s="361"/>
      <c r="F142" s="359"/>
      <c r="G142" s="24"/>
      <c r="H142" s="361"/>
      <c r="I142" s="361"/>
      <c r="J142" s="361"/>
      <c r="K142" s="359"/>
      <c r="L142" s="361"/>
      <c r="M142" s="359"/>
      <c r="N142" s="25"/>
      <c r="O142" s="361"/>
      <c r="P142" s="361"/>
      <c r="Q142" s="361"/>
      <c r="R142" s="359"/>
      <c r="S142" s="361"/>
      <c r="T142" s="359"/>
      <c r="U142" s="25"/>
      <c r="V142" s="361"/>
      <c r="W142" s="361"/>
      <c r="X142" s="361"/>
      <c r="Y142" s="359"/>
      <c r="Z142" s="361"/>
      <c r="AA142" s="359"/>
    </row>
    <row r="143" spans="1:27" x14ac:dyDescent="0.25">
      <c r="A143" s="86" t="s">
        <v>59</v>
      </c>
      <c r="B143" s="120">
        <f>SUM(C143,E143)</f>
        <v>644</v>
      </c>
      <c r="C143" s="87">
        <v>644</v>
      </c>
      <c r="D143" s="47">
        <f>+C143/B143</f>
        <v>1</v>
      </c>
      <c r="E143" s="88">
        <v>0</v>
      </c>
      <c r="F143" s="92">
        <v>0</v>
      </c>
      <c r="G143" s="24"/>
      <c r="H143" s="86" t="s">
        <v>59</v>
      </c>
      <c r="I143" s="87">
        <f>SUM(J143,L143)</f>
        <v>16598</v>
      </c>
      <c r="J143" s="87">
        <v>15569</v>
      </c>
      <c r="K143" s="47">
        <f>+J143/I143</f>
        <v>0.9380045788649235</v>
      </c>
      <c r="L143" s="91">
        <v>1029</v>
      </c>
      <c r="M143" s="92">
        <f>+L143/I143</f>
        <v>6.1995421135076514E-2</v>
      </c>
      <c r="N143" s="25"/>
      <c r="O143" s="86" t="s">
        <v>59</v>
      </c>
      <c r="P143" s="87">
        <f>SUM(Q143,S143)</f>
        <v>2773</v>
      </c>
      <c r="Q143" s="87">
        <v>2739</v>
      </c>
      <c r="R143" s="47">
        <f>+Q143/P143</f>
        <v>0.98773891092679411</v>
      </c>
      <c r="S143" s="91">
        <v>34</v>
      </c>
      <c r="T143" s="84">
        <f>+S143/P143</f>
        <v>1.2261089073205915E-2</v>
      </c>
      <c r="U143" s="25"/>
      <c r="V143" s="86" t="s">
        <v>59</v>
      </c>
      <c r="W143" s="87">
        <f>SUM(X143,Z143)</f>
        <v>2061</v>
      </c>
      <c r="X143" s="100">
        <v>2061</v>
      </c>
      <c r="Y143" s="47">
        <f>+X143/W143</f>
        <v>1</v>
      </c>
      <c r="Z143" s="91">
        <v>0</v>
      </c>
      <c r="AA143" s="92">
        <f>+Z143/W143</f>
        <v>0</v>
      </c>
    </row>
    <row r="144" spans="1:27" x14ac:dyDescent="0.25">
      <c r="A144" s="60" t="s">
        <v>60</v>
      </c>
      <c r="B144" s="120">
        <v>0</v>
      </c>
      <c r="C144" s="46">
        <v>0</v>
      </c>
      <c r="D144" s="47">
        <v>0</v>
      </c>
      <c r="E144" s="48">
        <v>0</v>
      </c>
      <c r="F144" s="49">
        <v>0</v>
      </c>
      <c r="G144" s="24"/>
      <c r="H144" s="60" t="s">
        <v>60</v>
      </c>
      <c r="I144" s="87">
        <v>0</v>
      </c>
      <c r="J144" s="46">
        <v>0</v>
      </c>
      <c r="K144" s="89">
        <v>0</v>
      </c>
      <c r="L144" s="91">
        <v>0</v>
      </c>
      <c r="M144" s="49">
        <v>0</v>
      </c>
      <c r="N144" s="25"/>
      <c r="O144" s="60" t="s">
        <v>60</v>
      </c>
      <c r="P144" s="87">
        <v>0</v>
      </c>
      <c r="Q144" s="46">
        <v>0</v>
      </c>
      <c r="R144" s="47">
        <v>0</v>
      </c>
      <c r="S144" s="50">
        <v>0</v>
      </c>
      <c r="T144" s="49">
        <v>0</v>
      </c>
      <c r="U144" s="25"/>
      <c r="V144" s="60" t="s">
        <v>60</v>
      </c>
      <c r="W144" s="87">
        <v>0</v>
      </c>
      <c r="X144" s="51">
        <v>0</v>
      </c>
      <c r="Y144" s="47">
        <v>0</v>
      </c>
      <c r="Z144" s="50">
        <v>0</v>
      </c>
      <c r="AA144" s="49">
        <v>0</v>
      </c>
    </row>
    <row r="145" spans="1:27" x14ac:dyDescent="0.25">
      <c r="A145" s="60" t="s">
        <v>61</v>
      </c>
      <c r="B145" s="120">
        <v>0</v>
      </c>
      <c r="C145" s="46">
        <v>0</v>
      </c>
      <c r="D145" s="47">
        <v>0</v>
      </c>
      <c r="E145" s="48">
        <v>0</v>
      </c>
      <c r="F145" s="49">
        <v>0</v>
      </c>
      <c r="G145" s="24"/>
      <c r="H145" s="60" t="s">
        <v>61</v>
      </c>
      <c r="I145" s="87">
        <f t="shared" ref="I145:I150" si="135">SUM(J145,L145)</f>
        <v>77</v>
      </c>
      <c r="J145" s="46">
        <v>72</v>
      </c>
      <c r="K145" s="47">
        <f t="shared" ref="K145:K151" si="136">+J145/I145</f>
        <v>0.93506493506493504</v>
      </c>
      <c r="L145" s="91">
        <v>5</v>
      </c>
      <c r="M145" s="49">
        <f t="shared" ref="M145:M151" si="137">+L145/I145</f>
        <v>6.4935064935064929E-2</v>
      </c>
      <c r="N145" s="25"/>
      <c r="O145" s="60" t="s">
        <v>61</v>
      </c>
      <c r="P145" s="87">
        <f t="shared" ref="P145:P150" si="138">SUM(Q145,S145)</f>
        <v>9</v>
      </c>
      <c r="Q145" s="46">
        <v>9</v>
      </c>
      <c r="R145" s="47">
        <f t="shared" ref="R145:R150" si="139">+Q145/P145</f>
        <v>1</v>
      </c>
      <c r="S145" s="50">
        <v>0</v>
      </c>
      <c r="T145" s="269">
        <f t="shared" ref="T145:T150" si="140">+S145/P145</f>
        <v>0</v>
      </c>
      <c r="U145" s="25"/>
      <c r="V145" s="60" t="s">
        <v>61</v>
      </c>
      <c r="W145" s="87">
        <f t="shared" ref="W145:W150" si="141">SUM(X145,Z145)</f>
        <v>5</v>
      </c>
      <c r="X145" s="51">
        <v>5</v>
      </c>
      <c r="Y145" s="47">
        <f t="shared" ref="Y145:Y150" si="142">+X145/W145</f>
        <v>1</v>
      </c>
      <c r="Z145" s="50">
        <v>0</v>
      </c>
      <c r="AA145" s="49">
        <f t="shared" ref="AA145:AA151" si="143">+Z145/W145</f>
        <v>0</v>
      </c>
    </row>
    <row r="146" spans="1:27" x14ac:dyDescent="0.25">
      <c r="A146" s="60" t="s">
        <v>62</v>
      </c>
      <c r="B146" s="120">
        <f>SUM(C146,E146)</f>
        <v>3</v>
      </c>
      <c r="C146" s="46">
        <v>3</v>
      </c>
      <c r="D146" s="47">
        <v>0</v>
      </c>
      <c r="E146" s="48">
        <v>0</v>
      </c>
      <c r="F146" s="49">
        <v>0</v>
      </c>
      <c r="G146" s="24"/>
      <c r="H146" s="60" t="s">
        <v>62</v>
      </c>
      <c r="I146" s="87">
        <f t="shared" si="135"/>
        <v>91</v>
      </c>
      <c r="J146" s="46">
        <v>88</v>
      </c>
      <c r="K146" s="47">
        <f t="shared" si="136"/>
        <v>0.96703296703296704</v>
      </c>
      <c r="L146" s="91">
        <v>3</v>
      </c>
      <c r="M146" s="49">
        <f t="shared" si="137"/>
        <v>3.2967032967032968E-2</v>
      </c>
      <c r="N146" s="25"/>
      <c r="O146" s="60" t="s">
        <v>62</v>
      </c>
      <c r="P146" s="87">
        <f t="shared" si="138"/>
        <v>11</v>
      </c>
      <c r="Q146" s="46">
        <v>11</v>
      </c>
      <c r="R146" s="47">
        <f t="shared" si="139"/>
        <v>1</v>
      </c>
      <c r="S146" s="50">
        <v>0</v>
      </c>
      <c r="T146" s="49">
        <f t="shared" si="140"/>
        <v>0</v>
      </c>
      <c r="U146" s="25"/>
      <c r="V146" s="60" t="s">
        <v>62</v>
      </c>
      <c r="W146" s="87">
        <f t="shared" si="141"/>
        <v>15</v>
      </c>
      <c r="X146" s="51">
        <v>15</v>
      </c>
      <c r="Y146" s="47">
        <f t="shared" si="142"/>
        <v>1</v>
      </c>
      <c r="Z146" s="50">
        <v>0</v>
      </c>
      <c r="AA146" s="49">
        <f t="shared" si="143"/>
        <v>0</v>
      </c>
    </row>
    <row r="147" spans="1:27" x14ac:dyDescent="0.25">
      <c r="A147" s="60" t="s">
        <v>63</v>
      </c>
      <c r="B147" s="120">
        <f t="shared" ref="B147:B150" si="144">SUM(C147,E147)</f>
        <v>23</v>
      </c>
      <c r="C147" s="46">
        <v>23</v>
      </c>
      <c r="D147" s="47">
        <f t="shared" ref="D147:D149" si="145">+C147/B147</f>
        <v>1</v>
      </c>
      <c r="E147" s="48">
        <v>0</v>
      </c>
      <c r="F147" s="49">
        <v>0</v>
      </c>
      <c r="G147" s="24"/>
      <c r="H147" s="60" t="s">
        <v>63</v>
      </c>
      <c r="I147" s="87">
        <f t="shared" si="135"/>
        <v>424</v>
      </c>
      <c r="J147" s="46">
        <v>404</v>
      </c>
      <c r="K147" s="47">
        <f t="shared" si="136"/>
        <v>0.95283018867924529</v>
      </c>
      <c r="L147" s="91">
        <v>20</v>
      </c>
      <c r="M147" s="49">
        <f t="shared" si="137"/>
        <v>4.716981132075472E-2</v>
      </c>
      <c r="N147" s="25"/>
      <c r="O147" s="60" t="s">
        <v>63</v>
      </c>
      <c r="P147" s="87">
        <f t="shared" si="138"/>
        <v>141</v>
      </c>
      <c r="Q147" s="46">
        <v>140</v>
      </c>
      <c r="R147" s="47">
        <f t="shared" si="139"/>
        <v>0.99290780141843971</v>
      </c>
      <c r="S147" s="50">
        <v>1</v>
      </c>
      <c r="T147" s="269">
        <f t="shared" si="140"/>
        <v>7.0921985815602835E-3</v>
      </c>
      <c r="U147" s="25"/>
      <c r="V147" s="60" t="s">
        <v>63</v>
      </c>
      <c r="W147" s="87">
        <f t="shared" si="141"/>
        <v>106</v>
      </c>
      <c r="X147" s="51">
        <v>106</v>
      </c>
      <c r="Y147" s="47">
        <f t="shared" si="142"/>
        <v>1</v>
      </c>
      <c r="Z147" s="50">
        <v>0</v>
      </c>
      <c r="AA147" s="49">
        <f t="shared" si="143"/>
        <v>0</v>
      </c>
    </row>
    <row r="148" spans="1:27" x14ac:dyDescent="0.25">
      <c r="A148" s="60" t="s">
        <v>64</v>
      </c>
      <c r="B148" s="120">
        <v>0</v>
      </c>
      <c r="C148" s="46">
        <v>0</v>
      </c>
      <c r="D148" s="47">
        <v>0</v>
      </c>
      <c r="E148" s="48">
        <v>0</v>
      </c>
      <c r="F148" s="49">
        <v>0</v>
      </c>
      <c r="G148" s="24"/>
      <c r="H148" s="60" t="s">
        <v>64</v>
      </c>
      <c r="I148" s="87">
        <f t="shared" si="135"/>
        <v>32</v>
      </c>
      <c r="J148" s="46">
        <v>31</v>
      </c>
      <c r="K148" s="47">
        <f t="shared" si="136"/>
        <v>0.96875</v>
      </c>
      <c r="L148" s="91">
        <v>1</v>
      </c>
      <c r="M148" s="49">
        <f t="shared" si="137"/>
        <v>3.125E-2</v>
      </c>
      <c r="N148" s="25"/>
      <c r="O148" s="60" t="s">
        <v>64</v>
      </c>
      <c r="P148" s="87">
        <f t="shared" si="138"/>
        <v>2</v>
      </c>
      <c r="Q148" s="46">
        <v>2</v>
      </c>
      <c r="R148" s="47">
        <f t="shared" si="139"/>
        <v>1</v>
      </c>
      <c r="S148" s="50">
        <v>0</v>
      </c>
      <c r="T148" s="49">
        <f t="shared" si="140"/>
        <v>0</v>
      </c>
      <c r="U148" s="25"/>
      <c r="V148" s="60" t="s">
        <v>64</v>
      </c>
      <c r="W148" s="87">
        <f t="shared" si="141"/>
        <v>2</v>
      </c>
      <c r="X148" s="51">
        <v>2</v>
      </c>
      <c r="Y148" s="47">
        <f t="shared" si="142"/>
        <v>1</v>
      </c>
      <c r="Z148" s="50">
        <v>0</v>
      </c>
      <c r="AA148" s="49">
        <v>0</v>
      </c>
    </row>
    <row r="149" spans="1:27" x14ac:dyDescent="0.25">
      <c r="A149" s="60" t="s">
        <v>65</v>
      </c>
      <c r="B149" s="120">
        <f t="shared" si="144"/>
        <v>8</v>
      </c>
      <c r="C149" s="46">
        <v>8</v>
      </c>
      <c r="D149" s="47">
        <f t="shared" si="145"/>
        <v>1</v>
      </c>
      <c r="E149" s="48">
        <v>0</v>
      </c>
      <c r="F149" s="49">
        <v>0</v>
      </c>
      <c r="G149" s="24"/>
      <c r="H149" s="60" t="s">
        <v>65</v>
      </c>
      <c r="I149" s="87">
        <f t="shared" si="135"/>
        <v>523</v>
      </c>
      <c r="J149" s="46">
        <v>487</v>
      </c>
      <c r="K149" s="47">
        <f t="shared" si="136"/>
        <v>0.93116634799235176</v>
      </c>
      <c r="L149" s="91">
        <v>36</v>
      </c>
      <c r="M149" s="49">
        <f t="shared" si="137"/>
        <v>6.8833652007648183E-2</v>
      </c>
      <c r="N149" s="25"/>
      <c r="O149" s="60" t="s">
        <v>65</v>
      </c>
      <c r="P149" s="87">
        <f t="shared" si="138"/>
        <v>185</v>
      </c>
      <c r="Q149" s="46">
        <v>181</v>
      </c>
      <c r="R149" s="47">
        <f t="shared" si="139"/>
        <v>0.97837837837837838</v>
      </c>
      <c r="S149" s="50">
        <v>4</v>
      </c>
      <c r="T149" s="269">
        <f t="shared" si="140"/>
        <v>2.1621621621621623E-2</v>
      </c>
      <c r="U149" s="25"/>
      <c r="V149" s="60" t="s">
        <v>65</v>
      </c>
      <c r="W149" s="87">
        <f t="shared" si="141"/>
        <v>188</v>
      </c>
      <c r="X149" s="51">
        <v>188</v>
      </c>
      <c r="Y149" s="47">
        <f t="shared" si="142"/>
        <v>1</v>
      </c>
      <c r="Z149" s="50">
        <v>0</v>
      </c>
      <c r="AA149" s="49">
        <f t="shared" si="143"/>
        <v>0</v>
      </c>
    </row>
    <row r="150" spans="1:27" ht="15.75" thickBot="1" x14ac:dyDescent="0.3">
      <c r="A150" s="61" t="s">
        <v>66</v>
      </c>
      <c r="B150" s="120">
        <f t="shared" si="144"/>
        <v>3</v>
      </c>
      <c r="C150" s="138">
        <v>3</v>
      </c>
      <c r="D150" s="47">
        <f>+C150/B150</f>
        <v>1</v>
      </c>
      <c r="E150" s="140">
        <v>0</v>
      </c>
      <c r="F150" s="142">
        <v>0</v>
      </c>
      <c r="G150" s="24"/>
      <c r="H150" s="61" t="s">
        <v>66</v>
      </c>
      <c r="I150" s="87">
        <f t="shared" si="135"/>
        <v>696</v>
      </c>
      <c r="J150" s="138">
        <v>649</v>
      </c>
      <c r="K150" s="160">
        <f t="shared" si="136"/>
        <v>0.93247126436781613</v>
      </c>
      <c r="L150" s="91">
        <v>47</v>
      </c>
      <c r="M150" s="142">
        <f t="shared" si="137"/>
        <v>6.7528735632183909E-2</v>
      </c>
      <c r="N150" s="25"/>
      <c r="O150" s="61" t="s">
        <v>66</v>
      </c>
      <c r="P150" s="87">
        <f t="shared" si="138"/>
        <v>80</v>
      </c>
      <c r="Q150" s="138">
        <v>79</v>
      </c>
      <c r="R150" s="47">
        <f t="shared" si="139"/>
        <v>0.98750000000000004</v>
      </c>
      <c r="S150" s="154">
        <v>1</v>
      </c>
      <c r="T150" s="270">
        <f t="shared" si="140"/>
        <v>1.2500000000000001E-2</v>
      </c>
      <c r="U150" s="25"/>
      <c r="V150" s="61" t="s">
        <v>66</v>
      </c>
      <c r="W150" s="87">
        <f t="shared" si="141"/>
        <v>57</v>
      </c>
      <c r="X150" s="159">
        <v>57</v>
      </c>
      <c r="Y150" s="47">
        <f t="shared" si="142"/>
        <v>1</v>
      </c>
      <c r="Z150" s="154">
        <v>0</v>
      </c>
      <c r="AA150" s="142">
        <f t="shared" si="143"/>
        <v>0</v>
      </c>
    </row>
    <row r="151" spans="1:27" ht="15.75" thickBot="1" x14ac:dyDescent="0.3">
      <c r="A151" s="52" t="s">
        <v>15</v>
      </c>
      <c r="B151" s="137">
        <f>SUM(B143:B150)</f>
        <v>681</v>
      </c>
      <c r="C151" s="137">
        <f>SUM(C143:C150)</f>
        <v>681</v>
      </c>
      <c r="D151" s="166">
        <v>1</v>
      </c>
      <c r="E151" s="173">
        <v>0</v>
      </c>
      <c r="F151" s="166">
        <v>0</v>
      </c>
      <c r="G151" s="24"/>
      <c r="H151" s="52" t="s">
        <v>15</v>
      </c>
      <c r="I151" s="137">
        <f>SUM(I143:I150)</f>
        <v>18441</v>
      </c>
      <c r="J151" s="137">
        <f>SUM(J143:J150)</f>
        <v>17300</v>
      </c>
      <c r="K151" s="153">
        <f t="shared" si="136"/>
        <v>0.93812699962041102</v>
      </c>
      <c r="L151" s="141">
        <f>SUM(L143:L150)</f>
        <v>1141</v>
      </c>
      <c r="M151" s="153">
        <f t="shared" si="137"/>
        <v>6.1873000379588962E-2</v>
      </c>
      <c r="N151" s="25"/>
      <c r="O151" s="52" t="s">
        <v>15</v>
      </c>
      <c r="P151" s="137">
        <f>SUM(P143:P150)</f>
        <v>3201</v>
      </c>
      <c r="Q151" s="137">
        <f>SUM(Q143:Q150)</f>
        <v>3161</v>
      </c>
      <c r="R151" s="178">
        <f>+Q151/P151</f>
        <v>0.98750390502967822</v>
      </c>
      <c r="S151" s="141">
        <f>SUM(S143:S150)</f>
        <v>40</v>
      </c>
      <c r="T151" s="282">
        <f>+S151/P151</f>
        <v>1.2496094970321775E-2</v>
      </c>
      <c r="U151" s="25"/>
      <c r="V151" s="52" t="s">
        <v>15</v>
      </c>
      <c r="W151" s="137">
        <f>SUM(W143:W150)</f>
        <v>2434</v>
      </c>
      <c r="X151" s="137">
        <f>+W151</f>
        <v>2434</v>
      </c>
      <c r="Y151" s="166">
        <f t="shared" ref="Y151" si="146">+X151/W151</f>
        <v>1</v>
      </c>
      <c r="Z151" s="153">
        <f>SUM(Z143:Z150)</f>
        <v>0</v>
      </c>
      <c r="AA151" s="166">
        <f t="shared" si="143"/>
        <v>0</v>
      </c>
    </row>
    <row r="152" spans="1:27" ht="15.75" thickBot="1" x14ac:dyDescent="0.3">
      <c r="A152" s="35"/>
      <c r="B152" s="36"/>
      <c r="C152" s="36"/>
      <c r="D152" s="36"/>
      <c r="E152" s="36"/>
      <c r="F152" s="36"/>
      <c r="G152" s="24"/>
      <c r="H152" s="35"/>
      <c r="I152" s="36"/>
      <c r="J152" s="36"/>
      <c r="K152" s="36"/>
      <c r="L152" s="36"/>
      <c r="M152" s="36"/>
      <c r="N152" s="25"/>
      <c r="O152" s="35"/>
      <c r="P152" s="36"/>
      <c r="Q152" s="36"/>
      <c r="R152" s="36"/>
      <c r="S152" s="36"/>
      <c r="T152" s="36"/>
      <c r="U152" s="25"/>
      <c r="V152" s="35"/>
      <c r="W152" s="36"/>
      <c r="X152" s="36"/>
      <c r="Y152" s="36"/>
      <c r="Z152" s="36"/>
      <c r="AA152" s="36"/>
    </row>
    <row r="153" spans="1:27" ht="15.75" thickBot="1" x14ac:dyDescent="0.3">
      <c r="A153" s="62" t="s">
        <v>15</v>
      </c>
      <c r="B153" s="63">
        <f>SUM(B151,B139,B125)</f>
        <v>846</v>
      </c>
      <c r="C153" s="63">
        <f>+B153</f>
        <v>846</v>
      </c>
      <c r="D153" s="97">
        <f t="shared" ref="D153" si="147">+C153/B153</f>
        <v>1</v>
      </c>
      <c r="E153" s="64">
        <v>0</v>
      </c>
      <c r="F153" s="97">
        <f t="shared" ref="F153" si="148">+E153/B153</f>
        <v>0</v>
      </c>
      <c r="G153" s="24"/>
      <c r="H153" s="112" t="s">
        <v>15</v>
      </c>
      <c r="I153" s="96">
        <f>SUM(I151,I139,I125)</f>
        <v>24533</v>
      </c>
      <c r="J153" s="96">
        <f>I153-L153</f>
        <v>23037</v>
      </c>
      <c r="K153" s="143">
        <f>SUM(K143:K150,K129:K138,K111:K124)/31</f>
        <v>0.92648231297799999</v>
      </c>
      <c r="L153" s="98">
        <f>SUM(L151,L139,L125)</f>
        <v>1496</v>
      </c>
      <c r="M153" s="143">
        <f>SUM(M143:M150,M129:M138,M111:M124)/31</f>
        <v>7.3517687022000081E-2</v>
      </c>
      <c r="N153" s="25"/>
      <c r="O153" s="94" t="s">
        <v>15</v>
      </c>
      <c r="P153" s="155">
        <f>SUM(P151,P139,P125)</f>
        <v>4194</v>
      </c>
      <c r="Q153" s="155">
        <f>P153-S153</f>
        <v>4130</v>
      </c>
      <c r="R153" s="143">
        <f>SUM(R143:R150,R129:R138,R111:R124)/31</f>
        <v>0.98635867432113877</v>
      </c>
      <c r="S153" s="155">
        <f>SUM(S151,S139,S125)</f>
        <v>64</v>
      </c>
      <c r="T153" s="143">
        <f>SUM(T143:T150,T129:T138,T111:T124)/30</f>
        <v>1.4096036534822949E-2</v>
      </c>
      <c r="U153" s="25"/>
      <c r="V153" s="112" t="s">
        <v>15</v>
      </c>
      <c r="W153" s="96">
        <f>SUM(W151,W139,W125)</f>
        <v>2936</v>
      </c>
      <c r="X153" s="96">
        <f>+W153</f>
        <v>2936</v>
      </c>
      <c r="Y153" s="97">
        <f t="shared" ref="Y153" si="149">+X153/W153</f>
        <v>1</v>
      </c>
      <c r="Z153" s="65">
        <v>0</v>
      </c>
      <c r="AA153" s="97">
        <f t="shared" ref="AA153" si="150">+Z153/W153</f>
        <v>0</v>
      </c>
    </row>
  </sheetData>
  <mergeCells count="228">
    <mergeCell ref="W141:W142"/>
    <mergeCell ref="X141:X142"/>
    <mergeCell ref="Y141:Y142"/>
    <mergeCell ref="Z141:Z142"/>
    <mergeCell ref="AA141:AA142"/>
    <mergeCell ref="Q141:Q142"/>
    <mergeCell ref="R141:R142"/>
    <mergeCell ref="S141:S142"/>
    <mergeCell ref="T141:T142"/>
    <mergeCell ref="V141:V142"/>
    <mergeCell ref="Z127:Z128"/>
    <mergeCell ref="AA127:AA128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K141:K142"/>
    <mergeCell ref="L141:L142"/>
    <mergeCell ref="M141:M142"/>
    <mergeCell ref="O141:O142"/>
    <mergeCell ref="P141:P142"/>
    <mergeCell ref="T127:T128"/>
    <mergeCell ref="V127:V128"/>
    <mergeCell ref="W127:W128"/>
    <mergeCell ref="X127:X128"/>
    <mergeCell ref="Y127:Y128"/>
    <mergeCell ref="O127:O128"/>
    <mergeCell ref="P127:P128"/>
    <mergeCell ref="Q127:Q128"/>
    <mergeCell ref="R127:R128"/>
    <mergeCell ref="S127:S128"/>
    <mergeCell ref="X109:X110"/>
    <mergeCell ref="Y109:Y110"/>
    <mergeCell ref="Z109:Z110"/>
    <mergeCell ref="AA109:AA110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M127:M128"/>
    <mergeCell ref="R109:R110"/>
    <mergeCell ref="S109:S110"/>
    <mergeCell ref="T109:T110"/>
    <mergeCell ref="V109:V110"/>
    <mergeCell ref="W109:W110"/>
    <mergeCell ref="L109:L110"/>
    <mergeCell ref="M109:M110"/>
    <mergeCell ref="O109:O110"/>
    <mergeCell ref="P109:P110"/>
    <mergeCell ref="Q109:Q110"/>
    <mergeCell ref="F109:F110"/>
    <mergeCell ref="H109:H110"/>
    <mergeCell ref="I109:I110"/>
    <mergeCell ref="J109:J110"/>
    <mergeCell ref="K109:K110"/>
    <mergeCell ref="A109:A110"/>
    <mergeCell ref="B109:B110"/>
    <mergeCell ref="C109:C110"/>
    <mergeCell ref="D109:D110"/>
    <mergeCell ref="E109:E110"/>
    <mergeCell ref="X89:X90"/>
    <mergeCell ref="Y89:Y90"/>
    <mergeCell ref="Z89:Z90"/>
    <mergeCell ref="AA89:AA90"/>
    <mergeCell ref="B108:D108"/>
    <mergeCell ref="I108:K108"/>
    <mergeCell ref="P108:R108"/>
    <mergeCell ref="W108:Y108"/>
    <mergeCell ref="R89:R90"/>
    <mergeCell ref="S89:S90"/>
    <mergeCell ref="T89:T90"/>
    <mergeCell ref="V89:V90"/>
    <mergeCell ref="W89:W90"/>
    <mergeCell ref="L89:L90"/>
    <mergeCell ref="M89:M90"/>
    <mergeCell ref="O89:O90"/>
    <mergeCell ref="P89:P90"/>
    <mergeCell ref="Q89:Q90"/>
    <mergeCell ref="F89:F90"/>
    <mergeCell ref="H89:H90"/>
    <mergeCell ref="I89:I90"/>
    <mergeCell ref="J89:J90"/>
    <mergeCell ref="K89:K90"/>
    <mergeCell ref="A89:A90"/>
    <mergeCell ref="B89:B90"/>
    <mergeCell ref="C89:C90"/>
    <mergeCell ref="D89:D90"/>
    <mergeCell ref="E89:E90"/>
    <mergeCell ref="W75:W76"/>
    <mergeCell ref="X75:X76"/>
    <mergeCell ref="Y75:Y76"/>
    <mergeCell ref="Z75:Z76"/>
    <mergeCell ref="AA75:AA76"/>
    <mergeCell ref="Q75:Q76"/>
    <mergeCell ref="R75:R76"/>
    <mergeCell ref="S75:S76"/>
    <mergeCell ref="T75:T76"/>
    <mergeCell ref="V75:V76"/>
    <mergeCell ref="Z57:Z58"/>
    <mergeCell ref="AA57:AA58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L75:L76"/>
    <mergeCell ref="M75:M76"/>
    <mergeCell ref="O75:O76"/>
    <mergeCell ref="P75:P76"/>
    <mergeCell ref="T57:T58"/>
    <mergeCell ref="V57:V58"/>
    <mergeCell ref="W57:W58"/>
    <mergeCell ref="X57:X58"/>
    <mergeCell ref="Y57:Y58"/>
    <mergeCell ref="O57:O58"/>
    <mergeCell ref="P57:P58"/>
    <mergeCell ref="Q57:Q58"/>
    <mergeCell ref="R57:R58"/>
    <mergeCell ref="S57:S58"/>
    <mergeCell ref="B56:D56"/>
    <mergeCell ref="I56:K56"/>
    <mergeCell ref="P56:R56"/>
    <mergeCell ref="W56:Y56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M57:M5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M5:M6"/>
    <mergeCell ref="B4:D4"/>
    <mergeCell ref="I4:K4"/>
    <mergeCell ref="P4:R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TRIMESTRE </vt:lpstr>
      <vt:lpstr>TOTAL TRIMESTRE POR REGION</vt:lpstr>
      <vt:lpstr>TOTAL POR MES </vt:lpstr>
      <vt:lpstr>TOTAL MES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2020-07-15T17:29:05Z</dcterms:modified>
</cp:coreProperties>
</file>