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tabRatio="874" firstSheet="3" activeTab="7"/>
  </bookViews>
  <sheets>
    <sheet name="TOTAL TRIMESTRE " sheetId="1" r:id="rId1"/>
    <sheet name="TOTAL TRIMESTRE POR REGION" sheetId="2" r:id="rId2"/>
    <sheet name="TOTAL POR MES ENERO" sheetId="3" r:id="rId3"/>
    <sheet name="TOTAL POR MES FEBRERO" sheetId="5" r:id="rId4"/>
    <sheet name="TOTAL POR MES MARZO" sheetId="6" r:id="rId5"/>
    <sheet name="TOTAL ENERO POR REGIÓN" sheetId="4" r:id="rId6"/>
    <sheet name="TOTAL FEBRERO POR REGIÓN" sheetId="7" r:id="rId7"/>
    <sheet name="TOTAL MARZO POR REGIÓN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7" i="4" l="1"/>
  <c r="D29" i="4"/>
  <c r="D19" i="4"/>
  <c r="C45" i="6"/>
  <c r="B45" i="6"/>
  <c r="C45" i="5"/>
  <c r="B45" i="5"/>
  <c r="C45" i="3"/>
  <c r="B45" i="3"/>
  <c r="B2" i="8" l="1"/>
  <c r="B2" i="7"/>
  <c r="B2" i="4"/>
  <c r="B2" i="2"/>
  <c r="Z34" i="8" l="1"/>
  <c r="AA34" i="8" s="1"/>
  <c r="Y34" i="8"/>
  <c r="Z32" i="7"/>
  <c r="AA32" i="7" s="1"/>
  <c r="Y32" i="7"/>
  <c r="Q21" i="7"/>
  <c r="Q35" i="7"/>
  <c r="X47" i="7"/>
  <c r="S34" i="7"/>
  <c r="T34" i="7" s="1"/>
  <c r="R34" i="7"/>
  <c r="R29" i="4"/>
  <c r="X35" i="7" l="1"/>
  <c r="X21" i="7"/>
  <c r="X49" i="7" l="1"/>
  <c r="B87" i="6" l="1"/>
  <c r="B87" i="5"/>
  <c r="B87" i="3"/>
  <c r="X47" i="8" l="1"/>
  <c r="X21" i="8"/>
  <c r="Q21" i="8"/>
  <c r="Q21" i="4" l="1"/>
  <c r="X21" i="4"/>
  <c r="Q35" i="4"/>
  <c r="X35" i="4"/>
  <c r="Q35" i="8"/>
  <c r="X35" i="8"/>
  <c r="X46" i="2" l="1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B21" i="4"/>
  <c r="B35" i="4"/>
  <c r="B47" i="4"/>
  <c r="B21" i="8"/>
  <c r="B35" i="8"/>
  <c r="B47" i="8"/>
  <c r="B21" i="7"/>
  <c r="B35" i="7"/>
  <c r="B47" i="7"/>
  <c r="L8" i="2" l="1"/>
  <c r="L10" i="2"/>
  <c r="L12" i="2"/>
  <c r="L14" i="2"/>
  <c r="L16" i="2"/>
  <c r="L18" i="2"/>
  <c r="L20" i="2"/>
  <c r="L26" i="2"/>
  <c r="L28" i="2"/>
  <c r="L30" i="2"/>
  <c r="L32" i="2"/>
  <c r="L34" i="2"/>
  <c r="L40" i="2"/>
  <c r="L42" i="2"/>
  <c r="L44" i="2"/>
  <c r="L46" i="2"/>
  <c r="S8" i="2"/>
  <c r="T8" i="2" s="1"/>
  <c r="R10" i="2"/>
  <c r="R12" i="2"/>
  <c r="S14" i="2"/>
  <c r="T14" i="2" s="1"/>
  <c r="S16" i="2"/>
  <c r="T16" i="2" s="1"/>
  <c r="R18" i="2"/>
  <c r="L11" i="2"/>
  <c r="L31" i="2"/>
  <c r="L45" i="2"/>
  <c r="R20" i="2"/>
  <c r="S26" i="2"/>
  <c r="T26" i="2" s="1"/>
  <c r="S28" i="2"/>
  <c r="T28" i="2" s="1"/>
  <c r="S30" i="2"/>
  <c r="T30" i="2" s="1"/>
  <c r="S32" i="2"/>
  <c r="T32" i="2" s="1"/>
  <c r="S34" i="2"/>
  <c r="T34" i="2" s="1"/>
  <c r="Y8" i="2"/>
  <c r="Z10" i="2"/>
  <c r="AA10" i="2" s="1"/>
  <c r="Z12" i="2"/>
  <c r="AA12" i="2" s="1"/>
  <c r="Y14" i="2"/>
  <c r="Y16" i="2"/>
  <c r="Z18" i="2"/>
  <c r="AA18" i="2" s="1"/>
  <c r="Z20" i="2"/>
  <c r="AA20" i="2" s="1"/>
  <c r="Y26" i="2"/>
  <c r="Z28" i="2"/>
  <c r="AA28" i="2" s="1"/>
  <c r="Z30" i="2"/>
  <c r="AA30" i="2" s="1"/>
  <c r="Z32" i="2"/>
  <c r="AA32" i="2" s="1"/>
  <c r="Z34" i="2"/>
  <c r="AA34" i="2" s="1"/>
  <c r="L9" i="2"/>
  <c r="L17" i="2"/>
  <c r="L19" i="2"/>
  <c r="J35" i="2"/>
  <c r="L29" i="2"/>
  <c r="L39" i="2"/>
  <c r="L43" i="2"/>
  <c r="Q35" i="2"/>
  <c r="R31" i="2"/>
  <c r="X35" i="2"/>
  <c r="L25" i="2"/>
  <c r="L27" i="2"/>
  <c r="L41" i="2"/>
  <c r="L7" i="2"/>
  <c r="L13" i="2"/>
  <c r="L15" i="2"/>
  <c r="L33" i="2"/>
  <c r="R39" i="2"/>
  <c r="S41" i="2"/>
  <c r="T41" i="2" s="1"/>
  <c r="S43" i="2"/>
  <c r="T43" i="2" s="1"/>
  <c r="R45" i="2"/>
  <c r="Y7" i="2"/>
  <c r="Z9" i="2"/>
  <c r="AA9" i="2" s="1"/>
  <c r="Z11" i="2"/>
  <c r="AA11" i="2" s="1"/>
  <c r="Y13" i="2"/>
  <c r="Y15" i="2"/>
  <c r="Z17" i="2"/>
  <c r="AA17" i="2" s="1"/>
  <c r="Z19" i="2"/>
  <c r="AA19" i="2" s="1"/>
  <c r="Z25" i="2"/>
  <c r="AA25" i="2" s="1"/>
  <c r="Z27" i="2"/>
  <c r="AA27" i="2" s="1"/>
  <c r="Z29" i="2"/>
  <c r="AA29" i="2" s="1"/>
  <c r="Z31" i="2"/>
  <c r="AA31" i="2" s="1"/>
  <c r="Z33" i="2"/>
  <c r="AA33" i="2" s="1"/>
  <c r="Y41" i="2"/>
  <c r="Y42" i="2"/>
  <c r="Z13" i="2"/>
  <c r="AA13" i="2" s="1"/>
  <c r="Z42" i="2"/>
  <c r="AA42" i="2" s="1"/>
  <c r="Z44" i="2"/>
  <c r="AA44" i="2" s="1"/>
  <c r="Y46" i="2"/>
  <c r="Y9" i="2"/>
  <c r="Y30" i="2"/>
  <c r="Y17" i="2"/>
  <c r="R14" i="2"/>
  <c r="S7" i="2"/>
  <c r="R9" i="2"/>
  <c r="R11" i="2"/>
  <c r="S13" i="2"/>
  <c r="T13" i="2" s="1"/>
  <c r="S15" i="2"/>
  <c r="T15" i="2" s="1"/>
  <c r="R17" i="2"/>
  <c r="R19" i="2"/>
  <c r="S10" i="2"/>
  <c r="T10" i="2" s="1"/>
  <c r="S25" i="2"/>
  <c r="T25" i="2" s="1"/>
  <c r="S27" i="2"/>
  <c r="T27" i="2" s="1"/>
  <c r="R29" i="2"/>
  <c r="S31" i="2"/>
  <c r="T31" i="2" s="1"/>
  <c r="S33" i="2"/>
  <c r="T33" i="2" s="1"/>
  <c r="R44" i="2"/>
  <c r="S40" i="2"/>
  <c r="T40" i="2" s="1"/>
  <c r="R27" i="2"/>
  <c r="S18" i="2"/>
  <c r="T18" i="2" s="1"/>
  <c r="Z14" i="2"/>
  <c r="AA14" i="2" s="1"/>
  <c r="Y11" i="2"/>
  <c r="Y10" i="2"/>
  <c r="Y18" i="2"/>
  <c r="Y28" i="2"/>
  <c r="Y32" i="2"/>
  <c r="Y34" i="2"/>
  <c r="Y19" i="2"/>
  <c r="Y40" i="2"/>
  <c r="Z46" i="2"/>
  <c r="AA46" i="2" s="1"/>
  <c r="Y39" i="2"/>
  <c r="Y43" i="2"/>
  <c r="Z40" i="2"/>
  <c r="AA40" i="2" s="1"/>
  <c r="Y44" i="2"/>
  <c r="Z41" i="2"/>
  <c r="AA41" i="2" s="1"/>
  <c r="Z43" i="2"/>
  <c r="AA43" i="2" s="1"/>
  <c r="Z45" i="2"/>
  <c r="AA45" i="2" s="1"/>
  <c r="Z39" i="2"/>
  <c r="Z26" i="2"/>
  <c r="AA26" i="2" s="1"/>
  <c r="Y27" i="2"/>
  <c r="Y29" i="2"/>
  <c r="Y31" i="2"/>
  <c r="Y33" i="2"/>
  <c r="Z7" i="2"/>
  <c r="Z15" i="2"/>
  <c r="AA15" i="2" s="1"/>
  <c r="Z8" i="2"/>
  <c r="AA8" i="2" s="1"/>
  <c r="Y12" i="2"/>
  <c r="Z16" i="2"/>
  <c r="AA16" i="2" s="1"/>
  <c r="Y20" i="2"/>
  <c r="R13" i="2"/>
  <c r="R15" i="2"/>
  <c r="S9" i="2"/>
  <c r="T9" i="2" s="1"/>
  <c r="S17" i="2"/>
  <c r="T17" i="2" s="1"/>
  <c r="R25" i="2"/>
  <c r="R33" i="2"/>
  <c r="R32" i="2"/>
  <c r="R42" i="2"/>
  <c r="S46" i="2"/>
  <c r="T46" i="2" s="1"/>
  <c r="S29" i="2"/>
  <c r="T29" i="2" s="1"/>
  <c r="R41" i="2"/>
  <c r="S45" i="2"/>
  <c r="T45" i="2" s="1"/>
  <c r="R40" i="2"/>
  <c r="S42" i="2"/>
  <c r="T42" i="2" s="1"/>
  <c r="S44" i="2"/>
  <c r="T44" i="2" s="1"/>
  <c r="R46" i="2"/>
  <c r="R43" i="2"/>
  <c r="R34" i="2"/>
  <c r="R26" i="2"/>
  <c r="R28" i="2"/>
  <c r="R30" i="2"/>
  <c r="S11" i="2"/>
  <c r="T11" i="2" s="1"/>
  <c r="S19" i="2"/>
  <c r="T19" i="2" s="1"/>
  <c r="R8" i="2"/>
  <c r="S12" i="2"/>
  <c r="T12" i="2" s="1"/>
  <c r="R16" i="2"/>
  <c r="S20" i="2"/>
  <c r="T20" i="2" s="1"/>
  <c r="R7" i="2"/>
  <c r="Y45" i="2"/>
  <c r="Y25" i="2"/>
  <c r="S39" i="2"/>
  <c r="T39" i="2" s="1"/>
  <c r="B49" i="7"/>
  <c r="B49" i="8"/>
  <c r="B49" i="4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84" i="1"/>
  <c r="B84" i="1"/>
  <c r="D84" i="1" s="1"/>
  <c r="C83" i="1"/>
  <c r="B83" i="1"/>
  <c r="D83" i="1" s="1"/>
  <c r="C82" i="1"/>
  <c r="B82" i="1"/>
  <c r="D82" i="1" s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B72" i="1"/>
  <c r="D67" i="1"/>
  <c r="C67" i="1"/>
  <c r="B67" i="1"/>
  <c r="C66" i="1"/>
  <c r="D66" i="1" s="1"/>
  <c r="B66" i="1"/>
  <c r="C65" i="1"/>
  <c r="B65" i="1"/>
  <c r="D65" i="1" s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B55" i="1"/>
  <c r="C33" i="1"/>
  <c r="D33" i="1" s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B21" i="1"/>
  <c r="D56" i="1" l="1"/>
  <c r="D80" i="1"/>
  <c r="D22" i="1"/>
  <c r="AA39" i="2"/>
  <c r="Z47" i="2"/>
  <c r="AA7" i="2"/>
  <c r="Z21" i="2"/>
  <c r="T7" i="2"/>
  <c r="S21" i="2"/>
  <c r="D78" i="1"/>
  <c r="D79" i="1"/>
  <c r="D62" i="1"/>
  <c r="D57" i="1"/>
  <c r="D59" i="1"/>
  <c r="D61" i="1"/>
  <c r="D25" i="1"/>
  <c r="D73" i="1"/>
  <c r="D76" i="1"/>
  <c r="D27" i="1"/>
  <c r="D31" i="1"/>
  <c r="D28" i="1"/>
  <c r="D32" i="1"/>
  <c r="D23" i="1"/>
  <c r="E41" i="2"/>
  <c r="F41" i="2" s="1"/>
  <c r="D43" i="2"/>
  <c r="E45" i="2"/>
  <c r="F45" i="2" s="1"/>
  <c r="D75" i="1"/>
  <c r="D64" i="1"/>
  <c r="D60" i="1"/>
  <c r="E8" i="2"/>
  <c r="F8" i="2" s="1"/>
  <c r="E10" i="2"/>
  <c r="F10" i="2" s="1"/>
  <c r="D12" i="2"/>
  <c r="D14" i="2"/>
  <c r="E16" i="2"/>
  <c r="F16" i="2" s="1"/>
  <c r="D18" i="2"/>
  <c r="D20" i="2"/>
  <c r="E39" i="2"/>
  <c r="F39" i="2" s="1"/>
  <c r="D40" i="2"/>
  <c r="E42" i="2"/>
  <c r="F42" i="2" s="1"/>
  <c r="E44" i="2"/>
  <c r="F44" i="2" s="1"/>
  <c r="E46" i="2"/>
  <c r="F46" i="2" s="1"/>
  <c r="E25" i="2"/>
  <c r="F25" i="2" s="1"/>
  <c r="E27" i="2"/>
  <c r="F27" i="2" s="1"/>
  <c r="E31" i="2"/>
  <c r="F31" i="2" s="1"/>
  <c r="D33" i="2"/>
  <c r="D26" i="2"/>
  <c r="D28" i="2"/>
  <c r="E30" i="2"/>
  <c r="F30" i="2" s="1"/>
  <c r="D32" i="2"/>
  <c r="E34" i="2"/>
  <c r="F34" i="2" s="1"/>
  <c r="D81" i="1"/>
  <c r="D58" i="1"/>
  <c r="D30" i="1"/>
  <c r="E29" i="2"/>
  <c r="F29" i="2" s="1"/>
  <c r="D7" i="2"/>
  <c r="E9" i="2"/>
  <c r="F9" i="2" s="1"/>
  <c r="E11" i="2"/>
  <c r="F11" i="2" s="1"/>
  <c r="E13" i="2"/>
  <c r="F13" i="2" s="1"/>
  <c r="E15" i="2"/>
  <c r="F15" i="2" s="1"/>
  <c r="E17" i="2"/>
  <c r="F17" i="2" s="1"/>
  <c r="D19" i="2"/>
  <c r="E12" i="2"/>
  <c r="F12" i="2" s="1"/>
  <c r="E18" i="2"/>
  <c r="F18" i="2" s="1"/>
  <c r="E40" i="2"/>
  <c r="F40" i="2" s="1"/>
  <c r="E43" i="2"/>
  <c r="F43" i="2" s="1"/>
  <c r="E14" i="2"/>
  <c r="F14" i="2" s="1"/>
  <c r="E20" i="2"/>
  <c r="F20" i="2" s="1"/>
  <c r="D16" i="2"/>
  <c r="D8" i="2"/>
  <c r="D44" i="2"/>
  <c r="E28" i="2"/>
  <c r="F28" i="2" s="1"/>
  <c r="E32" i="2"/>
  <c r="F32" i="2" s="1"/>
  <c r="D30" i="2"/>
  <c r="D34" i="2"/>
  <c r="E26" i="2"/>
  <c r="F26" i="2" s="1"/>
  <c r="D9" i="2"/>
  <c r="E19" i="2"/>
  <c r="F19" i="2" s="1"/>
  <c r="D10" i="2"/>
  <c r="D41" i="2"/>
  <c r="D45" i="2"/>
  <c r="D42" i="2"/>
  <c r="D46" i="2"/>
  <c r="E33" i="2"/>
  <c r="F33" i="2" s="1"/>
  <c r="D25" i="2"/>
  <c r="D27" i="2"/>
  <c r="D29" i="2"/>
  <c r="D31" i="2"/>
  <c r="D11" i="2"/>
  <c r="D13" i="2"/>
  <c r="D15" i="2"/>
  <c r="D17" i="2"/>
  <c r="E7" i="2"/>
  <c r="F7" i="2" s="1"/>
  <c r="D74" i="1"/>
  <c r="B85" i="1"/>
  <c r="B15" i="1" s="1"/>
  <c r="D77" i="1"/>
  <c r="D63" i="1"/>
  <c r="B68" i="1"/>
  <c r="B14" i="1" s="1"/>
  <c r="D24" i="1"/>
  <c r="B34" i="1"/>
  <c r="B12" i="1" s="1"/>
  <c r="D26" i="1"/>
  <c r="D29" i="1"/>
  <c r="D50" i="1"/>
  <c r="D49" i="1"/>
  <c r="C50" i="1"/>
  <c r="B50" i="1"/>
  <c r="C49" i="1"/>
  <c r="B49" i="1"/>
  <c r="C48" i="1"/>
  <c r="D48" i="1" s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D41" i="1" l="1"/>
  <c r="D43" i="1"/>
  <c r="D47" i="1"/>
  <c r="D39" i="1"/>
  <c r="D45" i="1"/>
  <c r="D42" i="1"/>
  <c r="D46" i="1"/>
  <c r="C51" i="1"/>
  <c r="D38" i="1"/>
  <c r="D40" i="1"/>
  <c r="D44" i="1"/>
  <c r="B51" i="1"/>
  <c r="B13" i="1" s="1"/>
  <c r="Z46" i="8"/>
  <c r="AA46" i="8" s="1"/>
  <c r="Y46" i="8"/>
  <c r="Z45" i="8"/>
  <c r="AA45" i="8" s="1"/>
  <c r="Y45" i="8"/>
  <c r="Z44" i="8"/>
  <c r="AA44" i="8" s="1"/>
  <c r="Y44" i="8"/>
  <c r="Z43" i="8"/>
  <c r="AA43" i="8" s="1"/>
  <c r="Y43" i="8"/>
  <c r="Z42" i="8"/>
  <c r="AA42" i="8" s="1"/>
  <c r="Y42" i="8"/>
  <c r="Z41" i="8"/>
  <c r="AA41" i="8" s="1"/>
  <c r="Y41" i="8"/>
  <c r="Z40" i="8"/>
  <c r="AA40" i="8" s="1"/>
  <c r="Y40" i="8"/>
  <c r="Z39" i="8"/>
  <c r="AA39" i="8" s="1"/>
  <c r="Y39" i="8"/>
  <c r="Z33" i="8"/>
  <c r="AA33" i="8" s="1"/>
  <c r="Y33" i="8"/>
  <c r="Z32" i="8"/>
  <c r="AA32" i="8" s="1"/>
  <c r="Y32" i="8"/>
  <c r="Z31" i="8"/>
  <c r="AA31" i="8" s="1"/>
  <c r="Y31" i="8"/>
  <c r="Z30" i="8"/>
  <c r="AA30" i="8" s="1"/>
  <c r="Y30" i="8"/>
  <c r="Z29" i="8"/>
  <c r="AA29" i="8" s="1"/>
  <c r="Y29" i="8"/>
  <c r="Z28" i="8"/>
  <c r="AA28" i="8" s="1"/>
  <c r="Y28" i="8"/>
  <c r="Z27" i="8"/>
  <c r="AA27" i="8" s="1"/>
  <c r="Y27" i="8"/>
  <c r="Z26" i="8"/>
  <c r="AA26" i="8" s="1"/>
  <c r="Y26" i="8"/>
  <c r="Z25" i="8"/>
  <c r="AA25" i="8" s="1"/>
  <c r="Y25" i="8"/>
  <c r="Z20" i="8"/>
  <c r="AA20" i="8" s="1"/>
  <c r="Y20" i="8"/>
  <c r="Z19" i="8"/>
  <c r="AA19" i="8" s="1"/>
  <c r="Y19" i="8"/>
  <c r="Z18" i="8"/>
  <c r="AA18" i="8" s="1"/>
  <c r="Y18" i="8"/>
  <c r="Z17" i="8"/>
  <c r="AA17" i="8" s="1"/>
  <c r="Y17" i="8"/>
  <c r="Z16" i="8"/>
  <c r="AA16" i="8" s="1"/>
  <c r="Y16" i="8"/>
  <c r="Z15" i="8"/>
  <c r="AA15" i="8" s="1"/>
  <c r="Y15" i="8"/>
  <c r="Z14" i="8"/>
  <c r="AA14" i="8" s="1"/>
  <c r="Y14" i="8"/>
  <c r="Z13" i="8"/>
  <c r="AA13" i="8" s="1"/>
  <c r="Y13" i="8"/>
  <c r="Z12" i="8"/>
  <c r="AA12" i="8" s="1"/>
  <c r="Y12" i="8"/>
  <c r="Z11" i="8"/>
  <c r="AA11" i="8" s="1"/>
  <c r="Y11" i="8"/>
  <c r="Z10" i="8"/>
  <c r="AA10" i="8" s="1"/>
  <c r="Y10" i="8"/>
  <c r="Z9" i="8"/>
  <c r="AA9" i="8" s="1"/>
  <c r="Y9" i="8"/>
  <c r="Z8" i="8"/>
  <c r="AA8" i="8" s="1"/>
  <c r="Y8" i="8"/>
  <c r="Z7" i="8"/>
  <c r="Y7" i="8"/>
  <c r="S46" i="8"/>
  <c r="T46" i="8" s="1"/>
  <c r="R46" i="8"/>
  <c r="S45" i="8"/>
  <c r="T45" i="8" s="1"/>
  <c r="R45" i="8"/>
  <c r="S44" i="8"/>
  <c r="T44" i="8" s="1"/>
  <c r="R44" i="8"/>
  <c r="S43" i="8"/>
  <c r="T43" i="8" s="1"/>
  <c r="R43" i="8"/>
  <c r="S42" i="8"/>
  <c r="T42" i="8" s="1"/>
  <c r="R42" i="8"/>
  <c r="S41" i="8"/>
  <c r="T41" i="8" s="1"/>
  <c r="R41" i="8"/>
  <c r="S40" i="8"/>
  <c r="T40" i="8" s="1"/>
  <c r="R40" i="8"/>
  <c r="S39" i="8"/>
  <c r="T39" i="8" s="1"/>
  <c r="R39" i="8"/>
  <c r="S34" i="8"/>
  <c r="T34" i="8" s="1"/>
  <c r="R34" i="8"/>
  <c r="S33" i="8"/>
  <c r="T33" i="8" s="1"/>
  <c r="R33" i="8"/>
  <c r="S32" i="8"/>
  <c r="T32" i="8" s="1"/>
  <c r="R32" i="8"/>
  <c r="S31" i="8"/>
  <c r="T31" i="8" s="1"/>
  <c r="R31" i="8"/>
  <c r="S30" i="8"/>
  <c r="T30" i="8" s="1"/>
  <c r="R30" i="8"/>
  <c r="S29" i="8"/>
  <c r="T29" i="8" s="1"/>
  <c r="R29" i="8"/>
  <c r="S28" i="8"/>
  <c r="T28" i="8" s="1"/>
  <c r="R28" i="8"/>
  <c r="S27" i="8"/>
  <c r="T27" i="8" s="1"/>
  <c r="R27" i="8"/>
  <c r="S26" i="8"/>
  <c r="T26" i="8" s="1"/>
  <c r="R26" i="8"/>
  <c r="S25" i="8"/>
  <c r="T25" i="8" s="1"/>
  <c r="R25" i="8"/>
  <c r="S20" i="8"/>
  <c r="T20" i="8" s="1"/>
  <c r="R20" i="8"/>
  <c r="S19" i="8"/>
  <c r="T19" i="8" s="1"/>
  <c r="R19" i="8"/>
  <c r="S18" i="8"/>
  <c r="T18" i="8" s="1"/>
  <c r="R18" i="8"/>
  <c r="S17" i="8"/>
  <c r="T17" i="8" s="1"/>
  <c r="R17" i="8"/>
  <c r="S16" i="8"/>
  <c r="T16" i="8" s="1"/>
  <c r="R16" i="8"/>
  <c r="S15" i="8"/>
  <c r="T15" i="8" s="1"/>
  <c r="R15" i="8"/>
  <c r="S14" i="8"/>
  <c r="T14" i="8" s="1"/>
  <c r="R14" i="8"/>
  <c r="S13" i="8"/>
  <c r="T13" i="8" s="1"/>
  <c r="R13" i="8"/>
  <c r="S12" i="8"/>
  <c r="T12" i="8" s="1"/>
  <c r="R12" i="8"/>
  <c r="S11" i="8"/>
  <c r="T11" i="8" s="1"/>
  <c r="R11" i="8"/>
  <c r="S10" i="8"/>
  <c r="T10" i="8" s="1"/>
  <c r="R10" i="8"/>
  <c r="S9" i="8"/>
  <c r="T9" i="8" s="1"/>
  <c r="R9" i="8"/>
  <c r="S8" i="8"/>
  <c r="T8" i="8" s="1"/>
  <c r="R8" i="8"/>
  <c r="S7" i="8"/>
  <c r="R7" i="8"/>
  <c r="L46" i="8"/>
  <c r="L45" i="8"/>
  <c r="L44" i="8"/>
  <c r="L43" i="8"/>
  <c r="L42" i="8"/>
  <c r="L41" i="8"/>
  <c r="L40" i="8"/>
  <c r="L39" i="8"/>
  <c r="L34" i="8"/>
  <c r="L33" i="8"/>
  <c r="L32" i="8"/>
  <c r="L31" i="8"/>
  <c r="L30" i="8"/>
  <c r="L29" i="8"/>
  <c r="L28" i="8"/>
  <c r="L27" i="8"/>
  <c r="L26" i="8"/>
  <c r="L25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E46" i="8"/>
  <c r="F46" i="8" s="1"/>
  <c r="D46" i="8"/>
  <c r="E45" i="8"/>
  <c r="F45" i="8" s="1"/>
  <c r="D45" i="8"/>
  <c r="E44" i="8"/>
  <c r="F44" i="8" s="1"/>
  <c r="D44" i="8"/>
  <c r="E43" i="8"/>
  <c r="F43" i="8" s="1"/>
  <c r="D43" i="8"/>
  <c r="E42" i="8"/>
  <c r="F42" i="8" s="1"/>
  <c r="D42" i="8"/>
  <c r="E41" i="8"/>
  <c r="F41" i="8" s="1"/>
  <c r="D41" i="8"/>
  <c r="E40" i="8"/>
  <c r="F40" i="8" s="1"/>
  <c r="D40" i="8"/>
  <c r="E39" i="8"/>
  <c r="F39" i="8" s="1"/>
  <c r="D39" i="8"/>
  <c r="E34" i="8"/>
  <c r="F34" i="8" s="1"/>
  <c r="D34" i="8"/>
  <c r="E33" i="8"/>
  <c r="F33" i="8" s="1"/>
  <c r="D33" i="8"/>
  <c r="E32" i="8"/>
  <c r="F32" i="8" s="1"/>
  <c r="D32" i="8"/>
  <c r="E31" i="8"/>
  <c r="F31" i="8" s="1"/>
  <c r="D31" i="8"/>
  <c r="E30" i="8"/>
  <c r="F30" i="8" s="1"/>
  <c r="D30" i="8"/>
  <c r="E29" i="8"/>
  <c r="F29" i="8" s="1"/>
  <c r="D29" i="8"/>
  <c r="E28" i="8"/>
  <c r="F28" i="8" s="1"/>
  <c r="D28" i="8"/>
  <c r="E27" i="8"/>
  <c r="F27" i="8" s="1"/>
  <c r="D27" i="8"/>
  <c r="E26" i="8"/>
  <c r="F26" i="8" s="1"/>
  <c r="D26" i="8"/>
  <c r="E25" i="8"/>
  <c r="F25" i="8" s="1"/>
  <c r="D25" i="8"/>
  <c r="E20" i="8"/>
  <c r="F20" i="8" s="1"/>
  <c r="D20" i="8"/>
  <c r="E19" i="8"/>
  <c r="F19" i="8" s="1"/>
  <c r="D19" i="8"/>
  <c r="E18" i="8"/>
  <c r="F18" i="8" s="1"/>
  <c r="D18" i="8"/>
  <c r="E17" i="8"/>
  <c r="F17" i="8" s="1"/>
  <c r="D17" i="8"/>
  <c r="E16" i="8"/>
  <c r="F16" i="8" s="1"/>
  <c r="D16" i="8"/>
  <c r="E15" i="8"/>
  <c r="F15" i="8" s="1"/>
  <c r="D15" i="8"/>
  <c r="E14" i="8"/>
  <c r="F14" i="8" s="1"/>
  <c r="D14" i="8"/>
  <c r="E13" i="8"/>
  <c r="F13" i="8" s="1"/>
  <c r="D13" i="8"/>
  <c r="E12" i="8"/>
  <c r="F12" i="8" s="1"/>
  <c r="D12" i="8"/>
  <c r="E11" i="8"/>
  <c r="F11" i="8" s="1"/>
  <c r="D11" i="8"/>
  <c r="E10" i="8"/>
  <c r="F10" i="8" s="1"/>
  <c r="D10" i="8"/>
  <c r="E9" i="8"/>
  <c r="F9" i="8" s="1"/>
  <c r="D9" i="8"/>
  <c r="E8" i="8"/>
  <c r="F8" i="8" s="1"/>
  <c r="D8" i="8"/>
  <c r="E7" i="8"/>
  <c r="F7" i="8" s="1"/>
  <c r="D7" i="8"/>
  <c r="Z46" i="7"/>
  <c r="AA46" i="7" s="1"/>
  <c r="Y46" i="7"/>
  <c r="Z45" i="7"/>
  <c r="AA45" i="7" s="1"/>
  <c r="Y45" i="7"/>
  <c r="Z44" i="7"/>
  <c r="AA44" i="7" s="1"/>
  <c r="Y44" i="7"/>
  <c r="Z43" i="7"/>
  <c r="AA43" i="7" s="1"/>
  <c r="Y43" i="7"/>
  <c r="Z42" i="7"/>
  <c r="AA42" i="7" s="1"/>
  <c r="Y42" i="7"/>
  <c r="Z41" i="7"/>
  <c r="AA41" i="7" s="1"/>
  <c r="Y41" i="7"/>
  <c r="Z40" i="7"/>
  <c r="AA40" i="7" s="1"/>
  <c r="Y40" i="7"/>
  <c r="Z39" i="7"/>
  <c r="AA39" i="7" s="1"/>
  <c r="Y39" i="7"/>
  <c r="Z34" i="7"/>
  <c r="AA34" i="7" s="1"/>
  <c r="Y34" i="7"/>
  <c r="Z33" i="7"/>
  <c r="AA33" i="7" s="1"/>
  <c r="Y33" i="7"/>
  <c r="Z31" i="7"/>
  <c r="AA31" i="7" s="1"/>
  <c r="Y31" i="7"/>
  <c r="Z30" i="7"/>
  <c r="AA30" i="7" s="1"/>
  <c r="Y30" i="7"/>
  <c r="Z29" i="7"/>
  <c r="AA29" i="7" s="1"/>
  <c r="Y29" i="7"/>
  <c r="Z28" i="7"/>
  <c r="AA28" i="7" s="1"/>
  <c r="Y28" i="7"/>
  <c r="Z27" i="7"/>
  <c r="AA27" i="7" s="1"/>
  <c r="Y27" i="7"/>
  <c r="Z26" i="7"/>
  <c r="AA26" i="7" s="1"/>
  <c r="Y26" i="7"/>
  <c r="Z25" i="7"/>
  <c r="AA25" i="7" s="1"/>
  <c r="Y25" i="7"/>
  <c r="Z20" i="7"/>
  <c r="AA20" i="7" s="1"/>
  <c r="Y20" i="7"/>
  <c r="Z19" i="7"/>
  <c r="AA19" i="7" s="1"/>
  <c r="Y19" i="7"/>
  <c r="Z18" i="7"/>
  <c r="AA18" i="7" s="1"/>
  <c r="Y18" i="7"/>
  <c r="Z17" i="7"/>
  <c r="AA17" i="7" s="1"/>
  <c r="Y17" i="7"/>
  <c r="Z16" i="7"/>
  <c r="AA16" i="7" s="1"/>
  <c r="Y16" i="7"/>
  <c r="Z15" i="7"/>
  <c r="AA15" i="7" s="1"/>
  <c r="Y15" i="7"/>
  <c r="Z14" i="7"/>
  <c r="AA14" i="7" s="1"/>
  <c r="Y14" i="7"/>
  <c r="Z13" i="7"/>
  <c r="AA13" i="7" s="1"/>
  <c r="Y13" i="7"/>
  <c r="Z12" i="7"/>
  <c r="AA12" i="7" s="1"/>
  <c r="Y12" i="7"/>
  <c r="Z11" i="7"/>
  <c r="AA11" i="7" s="1"/>
  <c r="Y11" i="7"/>
  <c r="Z10" i="7"/>
  <c r="AA10" i="7" s="1"/>
  <c r="Y10" i="7"/>
  <c r="Z9" i="7"/>
  <c r="AA9" i="7" s="1"/>
  <c r="Y9" i="7"/>
  <c r="Z8" i="7"/>
  <c r="AA8" i="7" s="1"/>
  <c r="Y8" i="7"/>
  <c r="Z7" i="7"/>
  <c r="AA7" i="7" s="1"/>
  <c r="Y7" i="7"/>
  <c r="S46" i="7"/>
  <c r="T46" i="7" s="1"/>
  <c r="R46" i="7"/>
  <c r="S45" i="7"/>
  <c r="T45" i="7" s="1"/>
  <c r="R45" i="7"/>
  <c r="S44" i="7"/>
  <c r="T44" i="7" s="1"/>
  <c r="R44" i="7"/>
  <c r="S43" i="7"/>
  <c r="T43" i="7" s="1"/>
  <c r="R43" i="7"/>
  <c r="S42" i="7"/>
  <c r="T42" i="7" s="1"/>
  <c r="R42" i="7"/>
  <c r="S41" i="7"/>
  <c r="T41" i="7" s="1"/>
  <c r="R41" i="7"/>
  <c r="S40" i="7"/>
  <c r="T40" i="7" s="1"/>
  <c r="R40" i="7"/>
  <c r="S39" i="7"/>
  <c r="T39" i="7" s="1"/>
  <c r="R39" i="7"/>
  <c r="S33" i="7"/>
  <c r="T33" i="7" s="1"/>
  <c r="R33" i="7"/>
  <c r="S32" i="7"/>
  <c r="T32" i="7" s="1"/>
  <c r="R32" i="7"/>
  <c r="S31" i="7"/>
  <c r="T31" i="7" s="1"/>
  <c r="R31" i="7"/>
  <c r="S30" i="7"/>
  <c r="T30" i="7" s="1"/>
  <c r="R30" i="7"/>
  <c r="S29" i="7"/>
  <c r="T29" i="7" s="1"/>
  <c r="R29" i="7"/>
  <c r="S28" i="7"/>
  <c r="T28" i="7" s="1"/>
  <c r="R28" i="7"/>
  <c r="S27" i="7"/>
  <c r="T27" i="7" s="1"/>
  <c r="R27" i="7"/>
  <c r="S26" i="7"/>
  <c r="T26" i="7" s="1"/>
  <c r="R26" i="7"/>
  <c r="S25" i="7"/>
  <c r="T25" i="7" s="1"/>
  <c r="R25" i="7"/>
  <c r="S20" i="7"/>
  <c r="T20" i="7" s="1"/>
  <c r="R20" i="7"/>
  <c r="S19" i="7"/>
  <c r="T19" i="7" s="1"/>
  <c r="R19" i="7"/>
  <c r="S18" i="7"/>
  <c r="T18" i="7" s="1"/>
  <c r="R18" i="7"/>
  <c r="S17" i="7"/>
  <c r="T17" i="7" s="1"/>
  <c r="R17" i="7"/>
  <c r="S16" i="7"/>
  <c r="T16" i="7" s="1"/>
  <c r="R16" i="7"/>
  <c r="S15" i="7"/>
  <c r="T15" i="7" s="1"/>
  <c r="R15" i="7"/>
  <c r="S14" i="7"/>
  <c r="T14" i="7" s="1"/>
  <c r="R14" i="7"/>
  <c r="S13" i="7"/>
  <c r="T13" i="7" s="1"/>
  <c r="R13" i="7"/>
  <c r="S12" i="7"/>
  <c r="T12" i="7" s="1"/>
  <c r="R12" i="7"/>
  <c r="S11" i="7"/>
  <c r="T11" i="7" s="1"/>
  <c r="R11" i="7"/>
  <c r="S10" i="7"/>
  <c r="T10" i="7" s="1"/>
  <c r="R10" i="7"/>
  <c r="S9" i="7"/>
  <c r="T9" i="7" s="1"/>
  <c r="R9" i="7"/>
  <c r="S8" i="7"/>
  <c r="T8" i="7" s="1"/>
  <c r="R8" i="7"/>
  <c r="S7" i="7"/>
  <c r="T7" i="7" s="1"/>
  <c r="R7" i="7"/>
  <c r="L47" i="7"/>
  <c r="L46" i="7"/>
  <c r="L45" i="7"/>
  <c r="L44" i="7"/>
  <c r="L43" i="7"/>
  <c r="L42" i="7"/>
  <c r="L41" i="7"/>
  <c r="L40" i="7"/>
  <c r="L39" i="7"/>
  <c r="L34" i="7"/>
  <c r="L33" i="7"/>
  <c r="L32" i="7"/>
  <c r="L31" i="7"/>
  <c r="L30" i="7"/>
  <c r="L29" i="7"/>
  <c r="L28" i="7"/>
  <c r="L27" i="7"/>
  <c r="L26" i="7"/>
  <c r="L25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E46" i="7"/>
  <c r="F46" i="7" s="1"/>
  <c r="D46" i="7"/>
  <c r="E45" i="7"/>
  <c r="F45" i="7" s="1"/>
  <c r="D45" i="7"/>
  <c r="E44" i="7"/>
  <c r="F44" i="7" s="1"/>
  <c r="D44" i="7"/>
  <c r="E43" i="7"/>
  <c r="F43" i="7" s="1"/>
  <c r="D43" i="7"/>
  <c r="E42" i="7"/>
  <c r="F42" i="7" s="1"/>
  <c r="D42" i="7"/>
  <c r="E41" i="7"/>
  <c r="F41" i="7" s="1"/>
  <c r="D41" i="7"/>
  <c r="E40" i="7"/>
  <c r="F40" i="7" s="1"/>
  <c r="D40" i="7"/>
  <c r="E39" i="7"/>
  <c r="F39" i="7" s="1"/>
  <c r="D39" i="7"/>
  <c r="E34" i="7"/>
  <c r="F34" i="7" s="1"/>
  <c r="D34" i="7"/>
  <c r="E33" i="7"/>
  <c r="F33" i="7" s="1"/>
  <c r="D33" i="7"/>
  <c r="E32" i="7"/>
  <c r="F32" i="7" s="1"/>
  <c r="D32" i="7"/>
  <c r="E31" i="7"/>
  <c r="F31" i="7" s="1"/>
  <c r="D31" i="7"/>
  <c r="E30" i="7"/>
  <c r="F30" i="7" s="1"/>
  <c r="D30" i="7"/>
  <c r="E29" i="7"/>
  <c r="F29" i="7" s="1"/>
  <c r="D29" i="7"/>
  <c r="E28" i="7"/>
  <c r="F28" i="7" s="1"/>
  <c r="D28" i="7"/>
  <c r="E27" i="7"/>
  <c r="F27" i="7" s="1"/>
  <c r="D27" i="7"/>
  <c r="E26" i="7"/>
  <c r="F26" i="7" s="1"/>
  <c r="D26" i="7"/>
  <c r="E25" i="7"/>
  <c r="F25" i="7" s="1"/>
  <c r="D25" i="7"/>
  <c r="E20" i="7"/>
  <c r="F20" i="7" s="1"/>
  <c r="D20" i="7"/>
  <c r="E19" i="7"/>
  <c r="F19" i="7" s="1"/>
  <c r="D19" i="7"/>
  <c r="E18" i="7"/>
  <c r="F18" i="7" s="1"/>
  <c r="D18" i="7"/>
  <c r="E17" i="7"/>
  <c r="F17" i="7" s="1"/>
  <c r="D17" i="7"/>
  <c r="E16" i="7"/>
  <c r="F16" i="7" s="1"/>
  <c r="D16" i="7"/>
  <c r="E15" i="7"/>
  <c r="F15" i="7" s="1"/>
  <c r="D15" i="7"/>
  <c r="E14" i="7"/>
  <c r="F14" i="7" s="1"/>
  <c r="D14" i="7"/>
  <c r="E13" i="7"/>
  <c r="F13" i="7" s="1"/>
  <c r="D13" i="7"/>
  <c r="E12" i="7"/>
  <c r="F12" i="7" s="1"/>
  <c r="D12" i="7"/>
  <c r="E11" i="7"/>
  <c r="F11" i="7" s="1"/>
  <c r="D11" i="7"/>
  <c r="E10" i="7"/>
  <c r="F10" i="7" s="1"/>
  <c r="D10" i="7"/>
  <c r="E9" i="7"/>
  <c r="F9" i="7" s="1"/>
  <c r="D9" i="7"/>
  <c r="E8" i="7"/>
  <c r="F8" i="7" s="1"/>
  <c r="D8" i="7"/>
  <c r="E7" i="7"/>
  <c r="F7" i="7" s="1"/>
  <c r="D7" i="7"/>
  <c r="Z46" i="4"/>
  <c r="AA46" i="4" s="1"/>
  <c r="Y46" i="4"/>
  <c r="Z45" i="4"/>
  <c r="AA45" i="4" s="1"/>
  <c r="Y45" i="4"/>
  <c r="Z44" i="4"/>
  <c r="AA44" i="4" s="1"/>
  <c r="Y44" i="4"/>
  <c r="Z43" i="4"/>
  <c r="AA43" i="4" s="1"/>
  <c r="Y43" i="4"/>
  <c r="Z42" i="4"/>
  <c r="AA42" i="4" s="1"/>
  <c r="Y42" i="4"/>
  <c r="Z41" i="4"/>
  <c r="AA41" i="4" s="1"/>
  <c r="Y41" i="4"/>
  <c r="Z40" i="4"/>
  <c r="AA40" i="4" s="1"/>
  <c r="Y40" i="4"/>
  <c r="Z39" i="4"/>
  <c r="AA39" i="4" s="1"/>
  <c r="Y39" i="4"/>
  <c r="Z34" i="4"/>
  <c r="AA34" i="4" s="1"/>
  <c r="Y34" i="4"/>
  <c r="Z33" i="4"/>
  <c r="AA33" i="4" s="1"/>
  <c r="Y33" i="4"/>
  <c r="Z32" i="4"/>
  <c r="AA32" i="4" s="1"/>
  <c r="Y32" i="4"/>
  <c r="Z31" i="4"/>
  <c r="AA31" i="4" s="1"/>
  <c r="Y31" i="4"/>
  <c r="Z30" i="4"/>
  <c r="AA30" i="4" s="1"/>
  <c r="Y30" i="4"/>
  <c r="Z29" i="4"/>
  <c r="AA29" i="4" s="1"/>
  <c r="Y29" i="4"/>
  <c r="Z28" i="4"/>
  <c r="AA28" i="4" s="1"/>
  <c r="Y28" i="4"/>
  <c r="Z27" i="4"/>
  <c r="AA27" i="4" s="1"/>
  <c r="Y27" i="4"/>
  <c r="Z26" i="4"/>
  <c r="AA26" i="4" s="1"/>
  <c r="Y26" i="4"/>
  <c r="Z25" i="4"/>
  <c r="AA25" i="4" s="1"/>
  <c r="Y25" i="4"/>
  <c r="Z20" i="4"/>
  <c r="AA20" i="4" s="1"/>
  <c r="Y20" i="4"/>
  <c r="Z19" i="4"/>
  <c r="AA19" i="4" s="1"/>
  <c r="Y19" i="4"/>
  <c r="Z18" i="4"/>
  <c r="AA18" i="4" s="1"/>
  <c r="Y18" i="4"/>
  <c r="Z17" i="4"/>
  <c r="AA17" i="4" s="1"/>
  <c r="Y17" i="4"/>
  <c r="Z16" i="4"/>
  <c r="AA16" i="4" s="1"/>
  <c r="Y16" i="4"/>
  <c r="Z15" i="4"/>
  <c r="AA15" i="4" s="1"/>
  <c r="Y15" i="4"/>
  <c r="Z14" i="4"/>
  <c r="AA14" i="4" s="1"/>
  <c r="Y14" i="4"/>
  <c r="Z13" i="4"/>
  <c r="AA13" i="4" s="1"/>
  <c r="Y13" i="4"/>
  <c r="Z12" i="4"/>
  <c r="AA12" i="4" s="1"/>
  <c r="Y12" i="4"/>
  <c r="Z11" i="4"/>
  <c r="AA11" i="4" s="1"/>
  <c r="Y11" i="4"/>
  <c r="Z10" i="4"/>
  <c r="AA10" i="4" s="1"/>
  <c r="Y10" i="4"/>
  <c r="Z9" i="4"/>
  <c r="AA9" i="4" s="1"/>
  <c r="Y9" i="4"/>
  <c r="Z8" i="4"/>
  <c r="AA8" i="4" s="1"/>
  <c r="Y8" i="4"/>
  <c r="Z7" i="4"/>
  <c r="AA7" i="4" s="1"/>
  <c r="Y7" i="4"/>
  <c r="S46" i="4"/>
  <c r="T46" i="4" s="1"/>
  <c r="R46" i="4"/>
  <c r="S45" i="4"/>
  <c r="T45" i="4" s="1"/>
  <c r="R45" i="4"/>
  <c r="S44" i="4"/>
  <c r="T44" i="4" s="1"/>
  <c r="R44" i="4"/>
  <c r="S43" i="4"/>
  <c r="T43" i="4" s="1"/>
  <c r="R43" i="4"/>
  <c r="S42" i="4"/>
  <c r="T42" i="4" s="1"/>
  <c r="R42" i="4"/>
  <c r="S41" i="4"/>
  <c r="T41" i="4" s="1"/>
  <c r="R41" i="4"/>
  <c r="S40" i="4"/>
  <c r="T40" i="4" s="1"/>
  <c r="R40" i="4"/>
  <c r="S39" i="4"/>
  <c r="T39" i="4" s="1"/>
  <c r="R39" i="4"/>
  <c r="S34" i="4"/>
  <c r="T34" i="4" s="1"/>
  <c r="R34" i="4"/>
  <c r="S33" i="4"/>
  <c r="T33" i="4" s="1"/>
  <c r="R33" i="4"/>
  <c r="S32" i="4"/>
  <c r="T32" i="4" s="1"/>
  <c r="R32" i="4"/>
  <c r="S31" i="4"/>
  <c r="T31" i="4" s="1"/>
  <c r="R31" i="4"/>
  <c r="S30" i="4"/>
  <c r="T30" i="4" s="1"/>
  <c r="R30" i="4"/>
  <c r="S29" i="4"/>
  <c r="T29" i="4" s="1"/>
  <c r="S28" i="4"/>
  <c r="T28" i="4" s="1"/>
  <c r="R28" i="4"/>
  <c r="S27" i="4"/>
  <c r="T27" i="4" s="1"/>
  <c r="R27" i="4"/>
  <c r="S26" i="4"/>
  <c r="T26" i="4" s="1"/>
  <c r="R26" i="4"/>
  <c r="S25" i="4"/>
  <c r="T25" i="4" s="1"/>
  <c r="R25" i="4"/>
  <c r="S20" i="4"/>
  <c r="T20" i="4" s="1"/>
  <c r="R20" i="4"/>
  <c r="S19" i="4"/>
  <c r="T19" i="4" s="1"/>
  <c r="R19" i="4"/>
  <c r="S18" i="4"/>
  <c r="T18" i="4" s="1"/>
  <c r="R18" i="4"/>
  <c r="S17" i="4"/>
  <c r="T17" i="4" s="1"/>
  <c r="R17" i="4"/>
  <c r="S16" i="4"/>
  <c r="T16" i="4" s="1"/>
  <c r="R16" i="4"/>
  <c r="S15" i="4"/>
  <c r="T15" i="4" s="1"/>
  <c r="R15" i="4"/>
  <c r="S14" i="4"/>
  <c r="T14" i="4" s="1"/>
  <c r="R14" i="4"/>
  <c r="S13" i="4"/>
  <c r="T13" i="4" s="1"/>
  <c r="R13" i="4"/>
  <c r="S12" i="4"/>
  <c r="T12" i="4" s="1"/>
  <c r="R12" i="4"/>
  <c r="S11" i="4"/>
  <c r="T11" i="4" s="1"/>
  <c r="R11" i="4"/>
  <c r="S10" i="4"/>
  <c r="T10" i="4" s="1"/>
  <c r="R10" i="4"/>
  <c r="S9" i="4"/>
  <c r="T9" i="4" s="1"/>
  <c r="R9" i="4"/>
  <c r="S8" i="4"/>
  <c r="T8" i="4" s="1"/>
  <c r="R8" i="4"/>
  <c r="S7" i="4"/>
  <c r="T7" i="4" s="1"/>
  <c r="R7" i="4"/>
  <c r="L46" i="4"/>
  <c r="L45" i="4"/>
  <c r="L44" i="4"/>
  <c r="L43" i="4"/>
  <c r="L42" i="4"/>
  <c r="L41" i="4"/>
  <c r="L40" i="4"/>
  <c r="L39" i="4"/>
  <c r="L34" i="4"/>
  <c r="L33" i="4"/>
  <c r="L32" i="4"/>
  <c r="L31" i="4"/>
  <c r="L30" i="4"/>
  <c r="L29" i="4"/>
  <c r="L28" i="4"/>
  <c r="L27" i="4"/>
  <c r="L26" i="4"/>
  <c r="L25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D46" i="4"/>
  <c r="D45" i="4"/>
  <c r="D44" i="4"/>
  <c r="D43" i="4"/>
  <c r="D42" i="4"/>
  <c r="D41" i="4"/>
  <c r="D40" i="4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7" i="4"/>
  <c r="B85" i="6"/>
  <c r="D84" i="6"/>
  <c r="D83" i="6"/>
  <c r="D82" i="6"/>
  <c r="D81" i="6"/>
  <c r="D80" i="6"/>
  <c r="D79" i="6"/>
  <c r="D78" i="6"/>
  <c r="D77" i="6"/>
  <c r="D76" i="6"/>
  <c r="D75" i="6"/>
  <c r="D74" i="6"/>
  <c r="D73" i="6"/>
  <c r="C85" i="6"/>
  <c r="B68" i="6"/>
  <c r="B14" i="6" s="1"/>
  <c r="D67" i="6"/>
  <c r="D66" i="6"/>
  <c r="D65" i="6"/>
  <c r="D64" i="6"/>
  <c r="D63" i="6"/>
  <c r="D62" i="6"/>
  <c r="D61" i="6"/>
  <c r="D60" i="6"/>
  <c r="D59" i="6"/>
  <c r="D58" i="6"/>
  <c r="D57" i="6"/>
  <c r="D56" i="6"/>
  <c r="C68" i="6"/>
  <c r="C51" i="6"/>
  <c r="J49" i="8" s="1"/>
  <c r="B51" i="6"/>
  <c r="I49" i="8" s="1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C34" i="6"/>
  <c r="B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C85" i="5"/>
  <c r="B85" i="5"/>
  <c r="B15" i="5" s="1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B68" i="5"/>
  <c r="B14" i="5" s="1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C51" i="5"/>
  <c r="J49" i="7" s="1"/>
  <c r="B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C34" i="5"/>
  <c r="B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B85" i="3"/>
  <c r="B15" i="3" s="1"/>
  <c r="D84" i="3"/>
  <c r="D83" i="3"/>
  <c r="D82" i="3"/>
  <c r="D81" i="3"/>
  <c r="D80" i="3"/>
  <c r="D79" i="3"/>
  <c r="D78" i="3"/>
  <c r="D77" i="3"/>
  <c r="D76" i="3"/>
  <c r="D75" i="3"/>
  <c r="D74" i="3"/>
  <c r="D73" i="3"/>
  <c r="B68" i="3"/>
  <c r="B14" i="3" s="1"/>
  <c r="D67" i="3"/>
  <c r="D66" i="3"/>
  <c r="D65" i="3"/>
  <c r="D64" i="3"/>
  <c r="D63" i="3"/>
  <c r="D62" i="3"/>
  <c r="D61" i="3"/>
  <c r="D60" i="3"/>
  <c r="D59" i="3"/>
  <c r="D58" i="3"/>
  <c r="D57" i="3"/>
  <c r="D56" i="3"/>
  <c r="C51" i="3"/>
  <c r="J49" i="4" s="1"/>
  <c r="B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B34" i="3"/>
  <c r="B12" i="3" s="1"/>
  <c r="D33" i="3"/>
  <c r="D32" i="3"/>
  <c r="D31" i="3"/>
  <c r="D30" i="3"/>
  <c r="D29" i="3"/>
  <c r="D28" i="3"/>
  <c r="D27" i="3"/>
  <c r="D26" i="3"/>
  <c r="D25" i="3"/>
  <c r="D24" i="3"/>
  <c r="D23" i="3"/>
  <c r="D22" i="3"/>
  <c r="W47" i="8"/>
  <c r="Q47" i="8"/>
  <c r="Q49" i="8" s="1"/>
  <c r="P47" i="8"/>
  <c r="J47" i="8"/>
  <c r="I47" i="8"/>
  <c r="C47" i="8"/>
  <c r="E47" i="8" s="1"/>
  <c r="F47" i="8" s="1"/>
  <c r="W35" i="8"/>
  <c r="P35" i="8"/>
  <c r="R35" i="8" s="1"/>
  <c r="J35" i="8"/>
  <c r="I35" i="8"/>
  <c r="C35" i="8"/>
  <c r="E35" i="8" s="1"/>
  <c r="F35" i="8" s="1"/>
  <c r="W21" i="8"/>
  <c r="Y21" i="8" s="1"/>
  <c r="P21" i="8"/>
  <c r="R21" i="8" s="1"/>
  <c r="J21" i="8"/>
  <c r="I21" i="8"/>
  <c r="C21" i="8"/>
  <c r="W47" i="7"/>
  <c r="Y47" i="7" s="1"/>
  <c r="Q47" i="7"/>
  <c r="Q49" i="7" s="1"/>
  <c r="P47" i="7"/>
  <c r="J47" i="7"/>
  <c r="I47" i="7"/>
  <c r="C47" i="7"/>
  <c r="W35" i="7"/>
  <c r="Y35" i="7" s="1"/>
  <c r="P35" i="7"/>
  <c r="R35" i="7" s="1"/>
  <c r="J35" i="7"/>
  <c r="I35" i="7"/>
  <c r="C35" i="7"/>
  <c r="E35" i="7" s="1"/>
  <c r="F35" i="7" s="1"/>
  <c r="W21" i="7"/>
  <c r="Y21" i="7" s="1"/>
  <c r="P21" i="7"/>
  <c r="R21" i="7" s="1"/>
  <c r="J21" i="7"/>
  <c r="I21" i="7"/>
  <c r="C21" i="7"/>
  <c r="E21" i="7" s="1"/>
  <c r="F21" i="7" s="1"/>
  <c r="L47" i="8" l="1"/>
  <c r="L21" i="8"/>
  <c r="L35" i="7"/>
  <c r="L21" i="7"/>
  <c r="P49" i="7"/>
  <c r="E47" i="7"/>
  <c r="F47" i="7" s="1"/>
  <c r="C49" i="7"/>
  <c r="AA7" i="8"/>
  <c r="Z21" i="8"/>
  <c r="AA21" i="8" s="1"/>
  <c r="T7" i="8"/>
  <c r="S21" i="8"/>
  <c r="T21" i="8" s="1"/>
  <c r="Y47" i="8"/>
  <c r="X49" i="8"/>
  <c r="L35" i="8"/>
  <c r="E21" i="8"/>
  <c r="F21" i="8" s="1"/>
  <c r="C49" i="8"/>
  <c r="D72" i="6"/>
  <c r="D55" i="6"/>
  <c r="D68" i="6"/>
  <c r="D35" i="7"/>
  <c r="D85" i="5"/>
  <c r="C68" i="5"/>
  <c r="D68" i="5" s="1"/>
  <c r="D21" i="7"/>
  <c r="D21" i="8"/>
  <c r="Z47" i="7"/>
  <c r="AA47" i="7" s="1"/>
  <c r="Z47" i="8"/>
  <c r="AA47" i="8" s="1"/>
  <c r="Y35" i="8"/>
  <c r="Z35" i="7"/>
  <c r="AA35" i="7" s="1"/>
  <c r="Z21" i="7"/>
  <c r="AA21" i="7" s="1"/>
  <c r="S21" i="7"/>
  <c r="T21" i="7" s="1"/>
  <c r="S35" i="8"/>
  <c r="T35" i="8" s="1"/>
  <c r="P49" i="8"/>
  <c r="S35" i="7"/>
  <c r="T35" i="7" s="1"/>
  <c r="R47" i="7"/>
  <c r="S47" i="7"/>
  <c r="T47" i="7" s="1"/>
  <c r="R47" i="8"/>
  <c r="S47" i="8"/>
  <c r="D47" i="8"/>
  <c r="D47" i="7"/>
  <c r="D35" i="8"/>
  <c r="D72" i="3"/>
  <c r="C72" i="1"/>
  <c r="D55" i="3"/>
  <c r="C55" i="1"/>
  <c r="D85" i="6"/>
  <c r="B15" i="6"/>
  <c r="D34" i="6"/>
  <c r="B12" i="6"/>
  <c r="D34" i="5"/>
  <c r="B12" i="5"/>
  <c r="L49" i="8"/>
  <c r="M49" i="8" s="1"/>
  <c r="K49" i="8"/>
  <c r="J49" i="2"/>
  <c r="D51" i="5"/>
  <c r="D51" i="1"/>
  <c r="I49" i="7"/>
  <c r="L49" i="7" s="1"/>
  <c r="M49" i="7" s="1"/>
  <c r="D51" i="6"/>
  <c r="B13" i="6"/>
  <c r="B13" i="5"/>
  <c r="C85" i="3"/>
  <c r="D85" i="3" s="1"/>
  <c r="C68" i="3"/>
  <c r="D68" i="3" s="1"/>
  <c r="D51" i="3"/>
  <c r="B13" i="3"/>
  <c r="W49" i="8"/>
  <c r="W49" i="7"/>
  <c r="W47" i="4"/>
  <c r="Q47" i="4"/>
  <c r="Q49" i="4" s="1"/>
  <c r="P47" i="4"/>
  <c r="J47" i="4"/>
  <c r="I47" i="4"/>
  <c r="C47" i="4"/>
  <c r="D39" i="4"/>
  <c r="W35" i="4"/>
  <c r="P35" i="4"/>
  <c r="J35" i="4"/>
  <c r="I35" i="4"/>
  <c r="C35" i="4"/>
  <c r="E35" i="4" s="1"/>
  <c r="F35" i="4" s="1"/>
  <c r="D34" i="4"/>
  <c r="D33" i="4"/>
  <c r="D32" i="4"/>
  <c r="D31" i="4"/>
  <c r="D30" i="4"/>
  <c r="D28" i="4"/>
  <c r="D27" i="4"/>
  <c r="D26" i="4"/>
  <c r="D25" i="4"/>
  <c r="W21" i="4"/>
  <c r="P21" i="4"/>
  <c r="J21" i="4"/>
  <c r="I21" i="4"/>
  <c r="C21" i="4"/>
  <c r="F20" i="4"/>
  <c r="D20" i="4"/>
  <c r="F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C21" i="1"/>
  <c r="W47" i="2"/>
  <c r="Q47" i="2"/>
  <c r="P47" i="2"/>
  <c r="J47" i="2"/>
  <c r="I47" i="2"/>
  <c r="C47" i="2"/>
  <c r="B47" i="2"/>
  <c r="D39" i="2"/>
  <c r="W35" i="2"/>
  <c r="P35" i="2"/>
  <c r="I35" i="2"/>
  <c r="L35" i="2" s="1"/>
  <c r="C35" i="2"/>
  <c r="B35" i="2"/>
  <c r="W21" i="2"/>
  <c r="P21" i="2"/>
  <c r="J21" i="2"/>
  <c r="I21" i="2"/>
  <c r="C21" i="2"/>
  <c r="B21" i="2"/>
  <c r="R49" i="7" l="1"/>
  <c r="D49" i="8"/>
  <c r="L47" i="4"/>
  <c r="L35" i="4"/>
  <c r="C49" i="4"/>
  <c r="T47" i="8"/>
  <c r="S49" i="8"/>
  <c r="T49" i="8" s="1"/>
  <c r="R49" i="8"/>
  <c r="L47" i="2"/>
  <c r="L21" i="4"/>
  <c r="X47" i="2"/>
  <c r="Y47" i="2" s="1"/>
  <c r="Y35" i="2"/>
  <c r="X21" i="2"/>
  <c r="AA21" i="2" s="1"/>
  <c r="W49" i="2"/>
  <c r="R47" i="2"/>
  <c r="S47" i="2"/>
  <c r="T47" i="2" s="1"/>
  <c r="R35" i="2"/>
  <c r="Q21" i="2"/>
  <c r="T21" i="2" s="1"/>
  <c r="P49" i="2"/>
  <c r="L21" i="2"/>
  <c r="Z47" i="4"/>
  <c r="AA47" i="4" s="1"/>
  <c r="Y35" i="4"/>
  <c r="Z35" i="8"/>
  <c r="AA35" i="8" s="1"/>
  <c r="Y49" i="7"/>
  <c r="Y21" i="4"/>
  <c r="Y49" i="8"/>
  <c r="S49" i="7"/>
  <c r="T49" i="7" s="1"/>
  <c r="S47" i="4"/>
  <c r="T47" i="4" s="1"/>
  <c r="R47" i="4"/>
  <c r="R35" i="4"/>
  <c r="S35" i="4"/>
  <c r="T35" i="4" s="1"/>
  <c r="R21" i="4"/>
  <c r="C49" i="2"/>
  <c r="D21" i="4"/>
  <c r="E21" i="4"/>
  <c r="F21" i="4" s="1"/>
  <c r="D49" i="7"/>
  <c r="E49" i="7"/>
  <c r="F49" i="7" s="1"/>
  <c r="E49" i="8"/>
  <c r="F49" i="8" s="1"/>
  <c r="D47" i="4"/>
  <c r="E47" i="4"/>
  <c r="F47" i="4" s="1"/>
  <c r="E47" i="2"/>
  <c r="F47" i="2" s="1"/>
  <c r="D47" i="2"/>
  <c r="D35" i="2"/>
  <c r="E35" i="2"/>
  <c r="F35" i="2" s="1"/>
  <c r="D35" i="4"/>
  <c r="B49" i="2"/>
  <c r="E21" i="2"/>
  <c r="F21" i="2" s="1"/>
  <c r="D21" i="2"/>
  <c r="D72" i="1"/>
  <c r="D85" i="1" s="1"/>
  <c r="C85" i="1"/>
  <c r="D55" i="1"/>
  <c r="D68" i="1" s="1"/>
  <c r="C68" i="1"/>
  <c r="D21" i="1"/>
  <c r="D34" i="1" s="1"/>
  <c r="C34" i="1"/>
  <c r="B16" i="5"/>
  <c r="C15" i="5" s="1"/>
  <c r="K49" i="7"/>
  <c r="B16" i="3"/>
  <c r="C14" i="3" s="1"/>
  <c r="I49" i="4"/>
  <c r="B16" i="6"/>
  <c r="D21" i="3"/>
  <c r="C34" i="3"/>
  <c r="D34" i="3" s="1"/>
  <c r="P49" i="4"/>
  <c r="W49" i="4"/>
  <c r="B16" i="1"/>
  <c r="C15" i="1" s="1"/>
  <c r="Z49" i="8" l="1"/>
  <c r="AA49" i="8" s="1"/>
  <c r="Y47" i="4"/>
  <c r="X49" i="4"/>
  <c r="AA47" i="2"/>
  <c r="Z35" i="2"/>
  <c r="Y21" i="2"/>
  <c r="X49" i="2"/>
  <c r="Y49" i="2" s="1"/>
  <c r="S35" i="2"/>
  <c r="Q49" i="2"/>
  <c r="R21" i="2"/>
  <c r="Z21" i="4"/>
  <c r="AA21" i="4" s="1"/>
  <c r="Z35" i="4"/>
  <c r="AA35" i="4" s="1"/>
  <c r="Z49" i="7"/>
  <c r="AA49" i="7" s="1"/>
  <c r="S21" i="4"/>
  <c r="T21" i="4" s="1"/>
  <c r="R49" i="4"/>
  <c r="D49" i="4"/>
  <c r="E49" i="2"/>
  <c r="F49" i="2" s="1"/>
  <c r="D49" i="2"/>
  <c r="C12" i="5"/>
  <c r="C14" i="5"/>
  <c r="C13" i="5"/>
  <c r="C12" i="1"/>
  <c r="C15" i="3"/>
  <c r="C13" i="3"/>
  <c r="C12" i="3"/>
  <c r="I49" i="2"/>
  <c r="L49" i="4"/>
  <c r="M49" i="4" s="1"/>
  <c r="C13" i="1"/>
  <c r="K49" i="4"/>
  <c r="C15" i="6"/>
  <c r="C12" i="6"/>
  <c r="C14" i="6"/>
  <c r="C13" i="6"/>
  <c r="C14" i="1"/>
  <c r="Y49" i="4" l="1"/>
  <c r="AA35" i="2"/>
  <c r="Z49" i="2"/>
  <c r="AA49" i="2" s="1"/>
  <c r="T35" i="2"/>
  <c r="S49" i="2"/>
  <c r="T49" i="2" s="1"/>
  <c r="C16" i="5"/>
  <c r="R49" i="2"/>
  <c r="Z49" i="4"/>
  <c r="AA49" i="4" s="1"/>
  <c r="S49" i="4"/>
  <c r="T49" i="4" s="1"/>
  <c r="E49" i="4"/>
  <c r="F49" i="4" s="1"/>
  <c r="C16" i="3"/>
  <c r="C16" i="1"/>
  <c r="L49" i="2"/>
  <c r="M49" i="2" s="1"/>
  <c r="K49" i="2"/>
  <c r="C16" i="6"/>
</calcChain>
</file>

<file path=xl/sharedStrings.xml><?xml version="1.0" encoding="utf-8"?>
<sst xmlns="http://schemas.openxmlformats.org/spreadsheetml/2006/main" count="1184" uniqueCount="86">
  <si>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</si>
  <si>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</si>
  <si>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</si>
  <si>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</si>
  <si>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</si>
  <si>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</si>
  <si>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</si>
  <si>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</si>
  <si>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</si>
  <si>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</si>
  <si>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</si>
  <si>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</si>
  <si>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</si>
  <si>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</si>
  <si>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</si>
  <si>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</si>
  <si>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</si>
  <si>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</si>
  <si>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</si>
  <si>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</si>
  <si>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</si>
  <si>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</si>
  <si>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</si>
  <si>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</si>
  <si>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</si>
  <si>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</si>
  <si>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</si>
  <si>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</si>
  <si>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</si>
  <si>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</si>
  <si>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</si>
  <si>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</si>
  <si>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</si>
  <si>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</si>
  <si>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</si>
  <si>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</si>
  <si>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</si>
  <si>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</si>
  <si>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</si>
  <si>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</si>
  <si>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</si>
  <si>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</si>
  <si>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</si>
  <si>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</si>
  <si>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</si>
  <si>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</si>
  <si>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</si>
  <si>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</si>
  <si>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</si>
  <si>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</si>
  <si>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</si>
  <si>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</si>
  <si>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</si>
  <si>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</si>
  <si>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</si>
  <si>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</si>
  <si>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</si>
  <si>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</si>
  <si>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</si>
  <si>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</si>
  <si>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</si>
  <si>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</si>
  <si>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</si>
  <si>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</si>
  <si>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</si>
  <si>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TOTAL RECIBIDAS</t>
  </si>
  <si>
    <t>REPORTE TRIMESTRAL DE RECLAMACIONES</t>
  </si>
  <si>
    <t>CLARO</t>
  </si>
  <si>
    <t xml:space="preserve"> TELEFONÍA FIJA </t>
  </si>
  <si>
    <t xml:space="preserve"> TELEFONÍA MOVIL</t>
  </si>
  <si>
    <t xml:space="preserve"> INTERNET</t>
  </si>
  <si>
    <t xml:space="preserve"> TV </t>
  </si>
  <si>
    <t xml:space="preserve"> TELEFONÍA FIJA</t>
  </si>
  <si>
    <t xml:space="preserve"> TV</t>
  </si>
  <si>
    <t>Maria Trinidad Sanchez</t>
  </si>
  <si>
    <t>Samana</t>
  </si>
  <si>
    <t>Dajabon</t>
  </si>
  <si>
    <t>Santiago Rodriguez</t>
  </si>
  <si>
    <t>Sanchez Ramirez</t>
  </si>
  <si>
    <t>San Jose de Ocoa</t>
  </si>
  <si>
    <t>San Cristobal</t>
  </si>
  <si>
    <t>San Pedro de Macoris</t>
  </si>
  <si>
    <t>ENERO -2019</t>
  </si>
  <si>
    <t>MARZO -2019</t>
  </si>
  <si>
    <t>FEBRERO -2019</t>
  </si>
  <si>
    <t>ENERO - MARZO  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</si>
</sst>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;\-&quot;£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43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9" fontId="10" fillId="4" borderId="32" xfId="2" applyFont="1" applyFill="1" applyBorder="1" applyAlignment="1">
      <alignment horizontal="center" vertical="center"/>
    </xf>
    <xf numFmtId="3" fontId="4" fillId="4" borderId="36" xfId="1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36" xfId="0" applyNumberFormat="1" applyFont="1" applyFill="1" applyBorder="1" applyAlignment="1">
      <alignment horizontal="center" vertical="center"/>
    </xf>
    <xf numFmtId="0" fontId="10" fillId="4" borderId="37" xfId="2" applyNumberFormat="1" applyFont="1" applyFill="1" applyBorder="1" applyAlignment="1">
      <alignment horizontal="center" vertical="center"/>
    </xf>
    <xf numFmtId="10" fontId="10" fillId="4" borderId="36" xfId="2" applyNumberFormat="1" applyFont="1" applyFill="1" applyBorder="1" applyAlignment="1">
      <alignment horizontal="center" vertical="center"/>
    </xf>
    <xf numFmtId="10" fontId="10" fillId="4" borderId="32" xfId="2" applyNumberFormat="1" applyFont="1" applyFill="1" applyBorder="1" applyAlignment="1">
      <alignment horizontal="center" vertical="center"/>
    </xf>
    <xf numFmtId="3" fontId="3" fillId="13" borderId="10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10" fontId="7" fillId="4" borderId="36" xfId="2" applyNumberFormat="1" applyFont="1" applyFill="1" applyBorder="1" applyAlignment="1">
      <alignment horizontal="center" vertical="center"/>
    </xf>
    <xf numFmtId="10" fontId="7" fillId="4" borderId="32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11" borderId="11" xfId="0" applyFont="1" applyFill="1" applyBorder="1" applyAlignment="1">
      <alignment horizontal="left" vertical="center"/>
    </xf>
    <xf numFmtId="1" fontId="10" fillId="11" borderId="11" xfId="1" applyNumberFormat="1" applyFont="1" applyFill="1" applyBorder="1" applyAlignment="1">
      <alignment horizontal="center" vertical="center"/>
    </xf>
    <xf numFmtId="3" fontId="7" fillId="11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/>
    </xf>
    <xf numFmtId="9" fontId="10" fillId="10" borderId="11" xfId="2" applyNumberFormat="1" applyFont="1" applyFill="1" applyBorder="1" applyAlignment="1">
      <alignment horizontal="center" vertical="center"/>
    </xf>
    <xf numFmtId="1" fontId="10" fillId="10" borderId="11" xfId="2" applyNumberFormat="1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3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left" vertical="center"/>
    </xf>
    <xf numFmtId="1" fontId="10" fillId="12" borderId="11" xfId="2" applyNumberFormat="1" applyFont="1" applyFill="1" applyBorder="1" applyAlignment="1">
      <alignment horizontal="center" vertical="center"/>
    </xf>
    <xf numFmtId="3" fontId="7" fillId="12" borderId="11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1" fontId="7" fillId="11" borderId="11" xfId="1" applyNumberFormat="1" applyFont="1" applyFill="1" applyBorder="1" applyAlignment="1">
      <alignment horizontal="center" vertical="center"/>
    </xf>
    <xf numFmtId="9" fontId="7" fillId="4" borderId="36" xfId="2" applyFont="1" applyFill="1" applyBorder="1" applyAlignment="1">
      <alignment horizontal="center" vertical="center"/>
    </xf>
    <xf numFmtId="9" fontId="7" fillId="4" borderId="32" xfId="2" applyFont="1" applyFill="1" applyBorder="1" applyAlignment="1">
      <alignment horizontal="center" vertical="center"/>
    </xf>
    <xf numFmtId="0" fontId="7" fillId="4" borderId="37" xfId="2" applyNumberFormat="1" applyFont="1" applyFill="1" applyBorder="1" applyAlignment="1">
      <alignment horizontal="center" vertical="center"/>
    </xf>
    <xf numFmtId="9" fontId="7" fillId="10" borderId="11" xfId="0" applyNumberFormat="1" applyFont="1" applyFill="1" applyBorder="1" applyAlignment="1">
      <alignment horizontal="center" vertical="center"/>
    </xf>
    <xf numFmtId="0" fontId="10" fillId="11" borderId="11" xfId="2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3" fontId="3" fillId="5" borderId="34" xfId="0" applyNumberFormat="1" applyFont="1" applyFill="1" applyBorder="1" applyAlignment="1">
      <alignment horizontal="center" vertical="center"/>
    </xf>
    <xf numFmtId="0" fontId="7" fillId="12" borderId="11" xfId="2" applyNumberFormat="1" applyFont="1" applyFill="1" applyBorder="1" applyAlignment="1">
      <alignment horizontal="center" vertical="center"/>
    </xf>
    <xf numFmtId="3" fontId="7" fillId="11" borderId="11" xfId="2" applyNumberFormat="1" applyFont="1" applyFill="1" applyBorder="1" applyAlignment="1">
      <alignment horizontal="center" vertical="center"/>
    </xf>
    <xf numFmtId="10" fontId="10" fillId="10" borderId="11" xfId="2" applyNumberFormat="1" applyFont="1" applyFill="1" applyBorder="1" applyAlignment="1">
      <alignment horizontal="center" vertical="center"/>
    </xf>
    <xf numFmtId="10" fontId="10" fillId="12" borderId="11" xfId="2" applyNumberFormat="1" applyFont="1" applyFill="1" applyBorder="1" applyAlignment="1">
      <alignment horizontal="center" vertical="center"/>
    </xf>
    <xf numFmtId="10" fontId="7" fillId="12" borderId="11" xfId="2" applyNumberFormat="1" applyFont="1" applyFill="1" applyBorder="1" applyAlignment="1">
      <alignment horizontal="center" vertical="center"/>
    </xf>
    <xf numFmtId="3" fontId="4" fillId="4" borderId="33" xfId="1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/>
    </xf>
    <xf numFmtId="10" fontId="10" fillId="11" borderId="11" xfId="2" applyNumberFormat="1" applyFont="1" applyFill="1" applyBorder="1" applyAlignment="1">
      <alignment horizontal="center" vertical="center"/>
    </xf>
    <xf numFmtId="10" fontId="7" fillId="11" borderId="11" xfId="2" applyNumberFormat="1" applyFont="1" applyFill="1" applyBorder="1" applyAlignment="1">
      <alignment horizontal="center" vertical="center"/>
    </xf>
    <xf numFmtId="10" fontId="7" fillId="10" borderId="11" xfId="2" applyNumberFormat="1" applyFont="1" applyFill="1" applyBorder="1" applyAlignment="1">
      <alignment horizontal="center" vertical="center"/>
    </xf>
    <xf numFmtId="0" fontId="7" fillId="11" borderId="11" xfId="2" applyNumberFormat="1" applyFont="1" applyFill="1" applyBorder="1" applyAlignment="1">
      <alignment horizontal="center" vertical="center"/>
    </xf>
    <xf numFmtId="0" fontId="7" fillId="10" borderId="11" xfId="2" applyNumberFormat="1" applyFont="1" applyFill="1" applyBorder="1" applyAlignment="1">
      <alignment horizontal="center" vertical="center"/>
    </xf>
    <xf numFmtId="10" fontId="7" fillId="10" borderId="11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9" fontId="7" fillId="10" borderId="11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3" fillId="0" borderId="0" xfId="0" applyNumberFormat="1" applyFont="1"/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29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31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62629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showGridLines="0" workbookViewId="0">
      <selection activeCell="A12" sqref="A12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8" t="s">
        <v>66</v>
      </c>
      <c r="C2" s="109"/>
      <c r="D2" s="18"/>
    </row>
    <row r="3" spans="1:4" ht="15.75" thickBot="1" x14ac:dyDescent="0.3">
      <c r="A3" s="18"/>
      <c r="B3" s="110" t="s">
        <v>85</v>
      </c>
      <c r="C3" s="111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2" t="s">
        <v>67</v>
      </c>
      <c r="B6" s="113"/>
      <c r="C6" s="15"/>
      <c r="D6" s="18"/>
    </row>
    <row r="7" spans="1:4" x14ac:dyDescent="0.25">
      <c r="A7" s="114"/>
      <c r="B7" s="115"/>
      <c r="C7" s="16"/>
      <c r="D7" s="18"/>
    </row>
    <row r="8" spans="1:4" ht="15.75" thickBot="1" x14ac:dyDescent="0.3">
      <c r="A8" s="116"/>
      <c r="B8" s="117"/>
      <c r="C8" s="17"/>
      <c r="D8" s="18"/>
    </row>
    <row r="9" spans="1:4" x14ac:dyDescent="0.25">
      <c r="A9" s="118" t="s">
        <v>19</v>
      </c>
      <c r="B9" s="121" t="s">
        <v>65</v>
      </c>
      <c r="C9" s="124" t="s">
        <v>20</v>
      </c>
      <c r="D9" s="18"/>
    </row>
    <row r="10" spans="1:4" x14ac:dyDescent="0.25">
      <c r="A10" s="119"/>
      <c r="B10" s="122"/>
      <c r="C10" s="125"/>
      <c r="D10" s="18"/>
    </row>
    <row r="11" spans="1:4" ht="15.75" thickBot="1" x14ac:dyDescent="0.3">
      <c r="A11" s="120"/>
      <c r="B11" s="123"/>
      <c r="C11" s="126"/>
      <c r="D11" s="18"/>
    </row>
    <row r="12" spans="1:4" x14ac:dyDescent="0.25">
      <c r="A12" s="5" t="s">
        <v>21</v>
      </c>
      <c r="B12" s="83">
        <f>+B34</f>
        <v>25458</v>
      </c>
      <c r="C12" s="21">
        <f>+B12/B16</f>
        <v>0.1264886941227325</v>
      </c>
      <c r="D12" s="18"/>
    </row>
    <row r="13" spans="1:4" x14ac:dyDescent="0.25">
      <c r="A13" s="19" t="s">
        <v>22</v>
      </c>
      <c r="B13" s="20">
        <f>+B51</f>
        <v>125701</v>
      </c>
      <c r="C13" s="22">
        <f>+B13/B16</f>
        <v>0.62454848534533725</v>
      </c>
      <c r="D13" s="18"/>
    </row>
    <row r="14" spans="1:4" x14ac:dyDescent="0.25">
      <c r="A14" s="19" t="s">
        <v>23</v>
      </c>
      <c r="B14" s="20">
        <f>+B68</f>
        <v>27939</v>
      </c>
      <c r="C14" s="22">
        <f>+B14/B16</f>
        <v>0.13881560315401928</v>
      </c>
      <c r="D14" s="18"/>
    </row>
    <row r="15" spans="1:4" x14ac:dyDescent="0.25">
      <c r="A15" s="23" t="s">
        <v>18</v>
      </c>
      <c r="B15" s="24">
        <f>+B85</f>
        <v>22169</v>
      </c>
      <c r="C15" s="22">
        <f>+B15/B16</f>
        <v>0.11014721737791093</v>
      </c>
      <c r="D15" s="18"/>
    </row>
    <row r="16" spans="1:4" x14ac:dyDescent="0.25">
      <c r="A16" s="127" t="s">
        <v>24</v>
      </c>
      <c r="B16" s="129">
        <f>SUM(B12:B15)</f>
        <v>201267</v>
      </c>
      <c r="C16" s="131">
        <f>SUM(C12:C15)</f>
        <v>0.99999999999999989</v>
      </c>
      <c r="D16" s="18"/>
    </row>
    <row r="17" spans="1:4" ht="15.75" thickBot="1" x14ac:dyDescent="0.3">
      <c r="A17" s="128"/>
      <c r="B17" s="130"/>
      <c r="C17" s="132"/>
      <c r="D17" s="18"/>
    </row>
    <row r="18" spans="1:4" x14ac:dyDescent="0.25">
      <c r="A18" s="102" t="s">
        <v>0</v>
      </c>
      <c r="B18" s="103"/>
      <c r="C18" s="103"/>
      <c r="D18" s="104"/>
    </row>
    <row r="19" spans="1:4" ht="15.75" thickBot="1" x14ac:dyDescent="0.3">
      <c r="A19" s="105"/>
      <c r="B19" s="106"/>
      <c r="C19" s="106"/>
      <c r="D19" s="107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>+'TOTAL POR MES ENERO'!B21+'TOTAL POR MES FEBRERO'!B21+'TOTAL POR MES MARZO'!B21</f>
        <v>59</v>
      </c>
      <c r="C21" s="56">
        <f>+'TOTAL POR MES ENERO'!C21+'TOTAL POR MES FEBRERO'!C21+'TOTAL POR MES MARZO'!C21</f>
        <v>59</v>
      </c>
      <c r="D21" s="49">
        <f>+B21-C21</f>
        <v>0</v>
      </c>
    </row>
    <row r="22" spans="1:4" x14ac:dyDescent="0.25">
      <c r="A22" s="4" t="s">
        <v>6</v>
      </c>
      <c r="B22" s="1">
        <f>+'TOTAL POR MES ENERO'!B22+'TOTAL POR MES FEBRERO'!B22+'TOTAL POR MES MARZO'!B22</f>
        <v>0</v>
      </c>
      <c r="C22" s="56">
        <f>+'TOTAL POR MES ENERO'!C22+'TOTAL POR MES FEBRERO'!C22+'TOTAL POR MES MARZO'!C22</f>
        <v>0</v>
      </c>
      <c r="D22" s="3">
        <f t="shared" ref="D22:D33" si="0">+B22-C22</f>
        <v>0</v>
      </c>
    </row>
    <row r="23" spans="1:4" x14ac:dyDescent="0.25">
      <c r="A23" s="4" t="s">
        <v>7</v>
      </c>
      <c r="B23" s="1">
        <f>+'TOTAL POR MES ENERO'!B23+'TOTAL POR MES FEBRERO'!B23+'TOTAL POR MES MARZO'!B23</f>
        <v>1633</v>
      </c>
      <c r="C23" s="56">
        <f>+'TOTAL POR MES ENERO'!C23+'TOTAL POR MES FEBRERO'!C23+'TOTAL POR MES MARZO'!C23</f>
        <v>1628</v>
      </c>
      <c r="D23" s="3">
        <f t="shared" si="0"/>
        <v>5</v>
      </c>
    </row>
    <row r="24" spans="1:4" x14ac:dyDescent="0.25">
      <c r="A24" s="4" t="s">
        <v>8</v>
      </c>
      <c r="B24" s="1">
        <f>+'TOTAL POR MES ENERO'!B24+'TOTAL POR MES FEBRERO'!B24+'TOTAL POR MES MARZO'!B24</f>
        <v>688</v>
      </c>
      <c r="C24" s="56">
        <f>+'TOTAL POR MES ENERO'!C24+'TOTAL POR MES FEBRERO'!C24+'TOTAL POR MES MARZO'!C24</f>
        <v>688</v>
      </c>
      <c r="D24" s="3">
        <f t="shared" si="0"/>
        <v>0</v>
      </c>
    </row>
    <row r="25" spans="1:4" x14ac:dyDescent="0.25">
      <c r="A25" s="4" t="s">
        <v>9</v>
      </c>
      <c r="B25" s="1">
        <f>+'TOTAL POR MES ENERO'!B25+'TOTAL POR MES FEBRERO'!B25+'TOTAL POR MES MARZO'!B25</f>
        <v>0</v>
      </c>
      <c r="C25" s="56">
        <f>+'TOTAL POR MES ENERO'!C25+'TOTAL POR MES FEBRERO'!C25+'TOTAL POR MES MARZO'!C25</f>
        <v>0</v>
      </c>
      <c r="D25" s="3">
        <f t="shared" si="0"/>
        <v>0</v>
      </c>
    </row>
    <row r="26" spans="1:4" x14ac:dyDescent="0.25">
      <c r="A26" s="4" t="s">
        <v>10</v>
      </c>
      <c r="B26" s="1">
        <f>+'TOTAL POR MES ENERO'!B26+'TOTAL POR MES FEBRERO'!B26+'TOTAL POR MES MARZO'!B26</f>
        <v>262</v>
      </c>
      <c r="C26" s="56">
        <f>+'TOTAL POR MES ENERO'!C26+'TOTAL POR MES FEBRERO'!C26+'TOTAL POR MES MARZO'!C26</f>
        <v>252</v>
      </c>
      <c r="D26" s="3">
        <f t="shared" si="0"/>
        <v>10</v>
      </c>
    </row>
    <row r="27" spans="1:4" x14ac:dyDescent="0.25">
      <c r="A27" s="4" t="s">
        <v>11</v>
      </c>
      <c r="B27" s="1">
        <f>+'TOTAL POR MES ENERO'!B27+'TOTAL POR MES FEBRERO'!B27+'TOTAL POR MES MARZO'!B27</f>
        <v>300</v>
      </c>
      <c r="C27" s="56">
        <f>+'TOTAL POR MES ENERO'!C27+'TOTAL POR MES FEBRERO'!C27+'TOTAL POR MES MARZO'!C27</f>
        <v>300</v>
      </c>
      <c r="D27" s="3">
        <f t="shared" si="0"/>
        <v>0</v>
      </c>
    </row>
    <row r="28" spans="1:4" x14ac:dyDescent="0.25">
      <c r="A28" s="4" t="s">
        <v>12</v>
      </c>
      <c r="B28" s="1">
        <f>+'TOTAL POR MES ENERO'!B28+'TOTAL POR MES FEBRERO'!B28+'TOTAL POR MES MARZO'!B28</f>
        <v>15215</v>
      </c>
      <c r="C28" s="56">
        <f>+'TOTAL POR MES ENERO'!C28+'TOTAL POR MES FEBRERO'!C28+'TOTAL POR MES MARZO'!C28</f>
        <v>15177</v>
      </c>
      <c r="D28" s="3">
        <f t="shared" si="0"/>
        <v>38</v>
      </c>
    </row>
    <row r="29" spans="1:4" x14ac:dyDescent="0.25">
      <c r="A29" s="4" t="s">
        <v>13</v>
      </c>
      <c r="B29" s="1">
        <f>+'TOTAL POR MES ENERO'!B29+'TOTAL POR MES FEBRERO'!B29+'TOTAL POR MES MARZO'!B29</f>
        <v>7301</v>
      </c>
      <c r="C29" s="56">
        <f>+'TOTAL POR MES ENERO'!C29+'TOTAL POR MES FEBRERO'!C29+'TOTAL POR MES MARZO'!C29</f>
        <v>7294</v>
      </c>
      <c r="D29" s="3">
        <f t="shared" si="0"/>
        <v>7</v>
      </c>
    </row>
    <row r="30" spans="1:4" x14ac:dyDescent="0.25">
      <c r="A30" s="4" t="s">
        <v>14</v>
      </c>
      <c r="B30" s="1">
        <f>+'TOTAL POR MES ENERO'!B30+'TOTAL POR MES FEBRERO'!B30+'TOTAL POR MES MARZO'!B30</f>
        <v>0</v>
      </c>
      <c r="C30" s="56">
        <f>+'TOTAL POR MES ENERO'!C30+'TOTAL POR MES FEBRERO'!C30+'TOTAL POR MES MARZO'!C30</f>
        <v>0</v>
      </c>
      <c r="D30" s="3">
        <f t="shared" si="0"/>
        <v>0</v>
      </c>
    </row>
    <row r="31" spans="1:4" x14ac:dyDescent="0.25">
      <c r="A31" s="4"/>
      <c r="B31" s="1">
        <f>+'TOTAL POR MES ENERO'!B31+'TOTAL POR MES FEBRERO'!B31+'TOTAL POR MES MARZO'!B31</f>
        <v>0</v>
      </c>
      <c r="C31" s="56">
        <f>+'TOTAL POR MES ENERO'!C31+'TOTAL POR MES FEBRERO'!C31+'TOTAL POR MES MARZO'!C31</f>
        <v>0</v>
      </c>
      <c r="D31" s="3">
        <f t="shared" si="0"/>
        <v>0</v>
      </c>
    </row>
    <row r="32" spans="1:4" x14ac:dyDescent="0.25">
      <c r="A32" s="4"/>
      <c r="B32" s="1">
        <f>+'TOTAL POR MES ENERO'!B32+'TOTAL POR MES FEBRERO'!B32+'TOTAL POR MES MARZO'!B32</f>
        <v>0</v>
      </c>
      <c r="C32" s="56">
        <f>+'TOTAL POR MES ENERO'!C32+'TOTAL POR MES FEBRERO'!C32+'TOTAL POR MES MARZO'!C32</f>
        <v>0</v>
      </c>
      <c r="D32" s="3">
        <f t="shared" si="0"/>
        <v>0</v>
      </c>
    </row>
    <row r="33" spans="1:4" x14ac:dyDescent="0.25">
      <c r="A33" s="4"/>
      <c r="B33" s="1">
        <f>+'TOTAL POR MES ENERO'!B33+'TOTAL POR MES FEBRERO'!B33+'TOTAL POR MES MARZO'!B33</f>
        <v>0</v>
      </c>
      <c r="C33" s="56">
        <f>+'TOTAL POR MES ENERO'!C33+'TOTAL POR MES FEBRERO'!C33+'TOTAL POR MES MARZO'!C33</f>
        <v>0</v>
      </c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25458</v>
      </c>
      <c r="C34" s="9">
        <f>SUM(C21:C33)</f>
        <v>25398</v>
      </c>
      <c r="D34" s="10">
        <f>SUM(D21:D33)</f>
        <v>60</v>
      </c>
    </row>
    <row r="35" spans="1:4" x14ac:dyDescent="0.25">
      <c r="A35" s="102" t="s">
        <v>16</v>
      </c>
      <c r="B35" s="103"/>
      <c r="C35" s="103"/>
      <c r="D35" s="104"/>
    </row>
    <row r="36" spans="1:4" ht="15.75" thickBot="1" x14ac:dyDescent="0.3">
      <c r="A36" s="105"/>
      <c r="B36" s="106"/>
      <c r="C36" s="106"/>
      <c r="D36" s="107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>+'TOTAL POR MES ENERO'!B38+'TOTAL POR MES FEBRERO'!B38+'TOTAL POR MES MARZO'!B38</f>
        <v>21404</v>
      </c>
      <c r="C38" s="56">
        <f>+'TOTAL POR MES ENERO'!C38+'TOTAL POR MES FEBRERO'!C38+'TOTAL POR MES MARZO'!C38</f>
        <v>21337</v>
      </c>
      <c r="D38" s="49">
        <f>+B38-C38</f>
        <v>67</v>
      </c>
    </row>
    <row r="39" spans="1:4" x14ac:dyDescent="0.25">
      <c r="A39" s="4" t="s">
        <v>6</v>
      </c>
      <c r="B39" s="1">
        <f>+'TOTAL POR MES ENERO'!B39+'TOTAL POR MES FEBRERO'!B39+'TOTAL POR MES MARZO'!B39</f>
        <v>0</v>
      </c>
      <c r="C39" s="56">
        <f>+'TOTAL POR MES ENERO'!C39+'TOTAL POR MES FEBRERO'!C39+'TOTAL POR MES MARZO'!C39</f>
        <v>0</v>
      </c>
      <c r="D39" s="3">
        <f t="shared" ref="D39:D50" si="1">+B39-C39</f>
        <v>0</v>
      </c>
    </row>
    <row r="40" spans="1:4" x14ac:dyDescent="0.25">
      <c r="A40" s="4" t="s">
        <v>7</v>
      </c>
      <c r="B40" s="1">
        <f>+'TOTAL POR MES ENERO'!B40+'TOTAL POR MES FEBRERO'!B40+'TOTAL POR MES MARZO'!B40</f>
        <v>0</v>
      </c>
      <c r="C40" s="56">
        <f>+'TOTAL POR MES ENERO'!C40+'TOTAL POR MES FEBRERO'!C40+'TOTAL POR MES MARZO'!C40</f>
        <v>0</v>
      </c>
      <c r="D40" s="3">
        <f t="shared" si="1"/>
        <v>0</v>
      </c>
    </row>
    <row r="41" spans="1:4" x14ac:dyDescent="0.25">
      <c r="A41" s="4" t="s">
        <v>8</v>
      </c>
      <c r="B41" s="1">
        <f>+'TOTAL POR MES ENERO'!B41+'TOTAL POR MES FEBRERO'!B41+'TOTAL POR MES MARZO'!B41</f>
        <v>0</v>
      </c>
      <c r="C41" s="56">
        <f>+'TOTAL POR MES ENERO'!C41+'TOTAL POR MES FEBRERO'!C41+'TOTAL POR MES MARZO'!C41</f>
        <v>0</v>
      </c>
      <c r="D41" s="3">
        <f t="shared" si="1"/>
        <v>0</v>
      </c>
    </row>
    <row r="42" spans="1:4" x14ac:dyDescent="0.25">
      <c r="A42" s="4" t="s">
        <v>9</v>
      </c>
      <c r="B42" s="1">
        <f>+'TOTAL POR MES ENERO'!B42+'TOTAL POR MES FEBRERO'!B42+'TOTAL POR MES MARZO'!B42</f>
        <v>0</v>
      </c>
      <c r="C42" s="56">
        <f>+'TOTAL POR MES ENERO'!C42+'TOTAL POR MES FEBRERO'!C42+'TOTAL POR MES MARZO'!C42</f>
        <v>0</v>
      </c>
      <c r="D42" s="3">
        <f t="shared" si="1"/>
        <v>0</v>
      </c>
    </row>
    <row r="43" spans="1:4" x14ac:dyDescent="0.25">
      <c r="A43" s="4" t="s">
        <v>10</v>
      </c>
      <c r="B43" s="1">
        <f>+'TOTAL POR MES ENERO'!B43+'TOTAL POR MES FEBRERO'!B43+'TOTAL POR MES MARZO'!B43</f>
        <v>70622</v>
      </c>
      <c r="C43" s="56">
        <f>+'TOTAL POR MES ENERO'!C43+'TOTAL POR MES FEBRERO'!C43+'TOTAL POR MES MARZO'!C43</f>
        <v>70114</v>
      </c>
      <c r="D43" s="3">
        <f t="shared" si="1"/>
        <v>508</v>
      </c>
    </row>
    <row r="44" spans="1:4" x14ac:dyDescent="0.25">
      <c r="A44" s="4" t="s">
        <v>11</v>
      </c>
      <c r="B44" s="1">
        <f>+'TOTAL POR MES ENERO'!B44+'TOTAL POR MES FEBRERO'!B44+'TOTAL POR MES MARZO'!B44</f>
        <v>44</v>
      </c>
      <c r="C44" s="56">
        <f>+'TOTAL POR MES ENERO'!C44+'TOTAL POR MES FEBRERO'!C44+'TOTAL POR MES MARZO'!C44</f>
        <v>43</v>
      </c>
      <c r="D44" s="3">
        <f t="shared" si="1"/>
        <v>1</v>
      </c>
    </row>
    <row r="45" spans="1:4" x14ac:dyDescent="0.25">
      <c r="A45" s="4" t="s">
        <v>12</v>
      </c>
      <c r="B45" s="1">
        <f>+'TOTAL POR MES ENERO'!B45+'TOTAL POR MES FEBRERO'!B45+'TOTAL POR MES MARZO'!B45</f>
        <v>33631</v>
      </c>
      <c r="C45" s="56">
        <f>+'TOTAL POR MES ENERO'!C45+'TOTAL POR MES FEBRERO'!C45+'TOTAL POR MES MARZO'!C45</f>
        <v>31535</v>
      </c>
      <c r="D45" s="3">
        <f t="shared" si="1"/>
        <v>2096</v>
      </c>
    </row>
    <row r="46" spans="1:4" x14ac:dyDescent="0.25">
      <c r="A46" s="4" t="s">
        <v>13</v>
      </c>
      <c r="B46" s="1">
        <f>+'TOTAL POR MES ENERO'!B46+'TOTAL POR MES FEBRERO'!B46+'TOTAL POR MES MARZO'!B46</f>
        <v>0</v>
      </c>
      <c r="C46" s="56">
        <f>+'TOTAL POR MES ENERO'!C46+'TOTAL POR MES FEBRERO'!C46+'TOTAL POR MES MARZO'!C46</f>
        <v>0</v>
      </c>
      <c r="D46" s="3">
        <f t="shared" si="1"/>
        <v>0</v>
      </c>
    </row>
    <row r="47" spans="1:4" x14ac:dyDescent="0.25">
      <c r="A47" s="4" t="s">
        <v>14</v>
      </c>
      <c r="B47" s="1">
        <f>+'TOTAL POR MES ENERO'!B47+'TOTAL POR MES FEBRERO'!B47+'TOTAL POR MES MARZO'!B47</f>
        <v>0</v>
      </c>
      <c r="C47" s="56">
        <f>+'TOTAL POR MES ENERO'!C47+'TOTAL POR MES FEBRERO'!C47+'TOTAL POR MES MARZO'!C47</f>
        <v>0</v>
      </c>
      <c r="D47" s="3">
        <f t="shared" si="1"/>
        <v>0</v>
      </c>
    </row>
    <row r="48" spans="1:4" x14ac:dyDescent="0.25">
      <c r="A48" s="4"/>
      <c r="B48" s="1">
        <f>+'TOTAL POR MES ENERO'!B48+'TOTAL POR MES FEBRERO'!B48+'TOTAL POR MES MARZO'!B48</f>
        <v>0</v>
      </c>
      <c r="C48" s="56">
        <f>+'TOTAL POR MES ENERO'!C48+'TOTAL POR MES FEBRERO'!C48+'TOTAL POR MES MARZO'!C48</f>
        <v>0</v>
      </c>
      <c r="D48" s="3">
        <f t="shared" si="1"/>
        <v>0</v>
      </c>
    </row>
    <row r="49" spans="1:4" x14ac:dyDescent="0.25">
      <c r="A49" s="4"/>
      <c r="B49" s="1">
        <f>+'TOTAL POR MES ENERO'!B49+'TOTAL POR MES FEBRERO'!B49+'TOTAL POR MES MARZO'!B49</f>
        <v>0</v>
      </c>
      <c r="C49" s="56">
        <f>+'TOTAL POR MES ENERO'!C49+'TOTAL POR MES FEBRERO'!C49+'TOTAL POR MES MARZO'!C49</f>
        <v>0</v>
      </c>
      <c r="D49" s="3">
        <f t="shared" si="1"/>
        <v>0</v>
      </c>
    </row>
    <row r="50" spans="1:4" x14ac:dyDescent="0.25">
      <c r="A50" s="4"/>
      <c r="B50" s="1">
        <f>+'TOTAL POR MES ENERO'!B50+'TOTAL POR MES FEBRERO'!B50+'TOTAL POR MES MARZO'!B50</f>
        <v>0</v>
      </c>
      <c r="C50" s="56">
        <f>+'TOTAL POR MES ENERO'!C50+'TOTAL POR MES FEBRERO'!C50+'TOTAL POR MES MARZO'!C50</f>
        <v>0</v>
      </c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125701</v>
      </c>
      <c r="C51" s="9">
        <f>SUM(C38:C50)</f>
        <v>123029</v>
      </c>
      <c r="D51" s="57">
        <f>SUM(D38:D50)</f>
        <v>2672</v>
      </c>
    </row>
    <row r="52" spans="1:4" x14ac:dyDescent="0.25">
      <c r="A52" s="102" t="s">
        <v>17</v>
      </c>
      <c r="B52" s="103"/>
      <c r="C52" s="103"/>
      <c r="D52" s="104"/>
    </row>
    <row r="53" spans="1:4" ht="15.75" thickBot="1" x14ac:dyDescent="0.3">
      <c r="A53" s="105"/>
      <c r="B53" s="106"/>
      <c r="C53" s="106"/>
      <c r="D53" s="107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>+'TOTAL POR MES ENERO'!B55+'TOTAL POR MES FEBRERO'!B55+'TOTAL POR MES MARZO'!B55</f>
        <v>119</v>
      </c>
      <c r="C55" s="56">
        <f>+'TOTAL POR MES ENERO'!C55+'TOTAL POR MES FEBRERO'!C55+'TOTAL POR MES MARZO'!C55</f>
        <v>115</v>
      </c>
      <c r="D55" s="49">
        <f>+B55-C55</f>
        <v>4</v>
      </c>
    </row>
    <row r="56" spans="1:4" x14ac:dyDescent="0.25">
      <c r="A56" s="4" t="s">
        <v>6</v>
      </c>
      <c r="B56" s="1">
        <f>+'TOTAL POR MES ENERO'!B56+'TOTAL POR MES FEBRERO'!B56+'TOTAL POR MES MARZO'!B56</f>
        <v>0</v>
      </c>
      <c r="C56" s="56">
        <f>+'TOTAL POR MES ENERO'!C56+'TOTAL POR MES FEBRERO'!C56+'TOTAL POR MES MARZO'!C56</f>
        <v>0</v>
      </c>
      <c r="D56" s="3">
        <f t="shared" ref="D56:D67" si="2">+B56-C56</f>
        <v>0</v>
      </c>
    </row>
    <row r="57" spans="1:4" x14ac:dyDescent="0.25">
      <c r="A57" s="4" t="s">
        <v>7</v>
      </c>
      <c r="B57" s="1">
        <f>+'TOTAL POR MES ENERO'!B57+'TOTAL POR MES FEBRERO'!B57+'TOTAL POR MES MARZO'!B57</f>
        <v>1339</v>
      </c>
      <c r="C57" s="56">
        <f>+'TOTAL POR MES ENERO'!C57+'TOTAL POR MES FEBRERO'!C57+'TOTAL POR MES MARZO'!C57</f>
        <v>1306</v>
      </c>
      <c r="D57" s="3">
        <f t="shared" si="2"/>
        <v>33</v>
      </c>
    </row>
    <row r="58" spans="1:4" x14ac:dyDescent="0.25">
      <c r="A58" s="4" t="s">
        <v>8</v>
      </c>
      <c r="B58" s="1">
        <f>+'TOTAL POR MES ENERO'!B58+'TOTAL POR MES FEBRERO'!B58+'TOTAL POR MES MARZO'!B58</f>
        <v>301</v>
      </c>
      <c r="C58" s="56">
        <f>+'TOTAL POR MES ENERO'!C58+'TOTAL POR MES FEBRERO'!C58+'TOTAL POR MES MARZO'!C58</f>
        <v>298</v>
      </c>
      <c r="D58" s="3">
        <f t="shared" si="2"/>
        <v>3</v>
      </c>
    </row>
    <row r="59" spans="1:4" x14ac:dyDescent="0.25">
      <c r="A59" s="4" t="s">
        <v>9</v>
      </c>
      <c r="B59" s="1">
        <f>+'TOTAL POR MES ENERO'!B59+'TOTAL POR MES FEBRERO'!B59+'TOTAL POR MES MARZO'!B59</f>
        <v>0</v>
      </c>
      <c r="C59" s="56">
        <f>+'TOTAL POR MES ENERO'!C59+'TOTAL POR MES FEBRERO'!C59+'TOTAL POR MES MARZO'!C59</f>
        <v>0</v>
      </c>
      <c r="D59" s="3">
        <f t="shared" si="2"/>
        <v>0</v>
      </c>
    </row>
    <row r="60" spans="1:4" x14ac:dyDescent="0.25">
      <c r="A60" s="4" t="s">
        <v>10</v>
      </c>
      <c r="B60" s="1">
        <f>+'TOTAL POR MES ENERO'!B60+'TOTAL POR MES FEBRERO'!B60+'TOTAL POR MES MARZO'!B60</f>
        <v>10813</v>
      </c>
      <c r="C60" s="56">
        <f>+'TOTAL POR MES ENERO'!C60+'TOTAL POR MES FEBRERO'!C60+'TOTAL POR MES MARZO'!C60</f>
        <v>10783</v>
      </c>
      <c r="D60" s="3">
        <f t="shared" si="2"/>
        <v>30</v>
      </c>
    </row>
    <row r="61" spans="1:4" x14ac:dyDescent="0.25">
      <c r="A61" s="4" t="s">
        <v>11</v>
      </c>
      <c r="B61" s="1">
        <f>+'TOTAL POR MES ENERO'!B61+'TOTAL POR MES FEBRERO'!B61+'TOTAL POR MES MARZO'!B61</f>
        <v>1</v>
      </c>
      <c r="C61" s="56">
        <f>+'TOTAL POR MES ENERO'!C61+'TOTAL POR MES FEBRERO'!C61+'TOTAL POR MES MARZO'!C61</f>
        <v>1</v>
      </c>
      <c r="D61" s="3">
        <f t="shared" si="2"/>
        <v>0</v>
      </c>
    </row>
    <row r="62" spans="1:4" x14ac:dyDescent="0.25">
      <c r="A62" s="4" t="s">
        <v>12</v>
      </c>
      <c r="B62" s="1">
        <f>+'TOTAL POR MES ENERO'!B62+'TOTAL POR MES FEBRERO'!B62+'TOTAL POR MES MARZO'!B62</f>
        <v>440</v>
      </c>
      <c r="C62" s="56">
        <f>+'TOTAL POR MES ENERO'!C62+'TOTAL POR MES FEBRERO'!C62+'TOTAL POR MES MARZO'!C62</f>
        <v>438</v>
      </c>
      <c r="D62" s="3">
        <f t="shared" si="2"/>
        <v>2</v>
      </c>
    </row>
    <row r="63" spans="1:4" x14ac:dyDescent="0.25">
      <c r="A63" s="4" t="s">
        <v>13</v>
      </c>
      <c r="B63" s="1">
        <f>+'TOTAL POR MES ENERO'!B63+'TOTAL POR MES FEBRERO'!B63+'TOTAL POR MES MARZO'!B63</f>
        <v>14926</v>
      </c>
      <c r="C63" s="56">
        <f>+'TOTAL POR MES ENERO'!C63+'TOTAL POR MES FEBRERO'!C63+'TOTAL POR MES MARZO'!C63</f>
        <v>14910</v>
      </c>
      <c r="D63" s="3">
        <f t="shared" si="2"/>
        <v>16</v>
      </c>
    </row>
    <row r="64" spans="1:4" x14ac:dyDescent="0.25">
      <c r="A64" s="4" t="s">
        <v>14</v>
      </c>
      <c r="B64" s="1">
        <f>+'TOTAL POR MES ENERO'!B64+'TOTAL POR MES FEBRERO'!B64+'TOTAL POR MES MARZO'!B64</f>
        <v>0</v>
      </c>
      <c r="C64" s="56">
        <f>+'TOTAL POR MES ENERO'!C64+'TOTAL POR MES FEBRERO'!C64+'TOTAL POR MES MARZO'!C64</f>
        <v>0</v>
      </c>
      <c r="D64" s="3">
        <f t="shared" si="2"/>
        <v>0</v>
      </c>
    </row>
    <row r="65" spans="1:4" x14ac:dyDescent="0.25">
      <c r="A65" s="4"/>
      <c r="B65" s="1">
        <f>+'TOTAL POR MES ENERO'!B65+'TOTAL POR MES FEBRERO'!B65+'TOTAL POR MES MARZO'!B65</f>
        <v>0</v>
      </c>
      <c r="C65" s="56">
        <f>+'TOTAL POR MES ENERO'!C65+'TOTAL POR MES FEBRERO'!C65+'TOTAL POR MES MARZO'!C65</f>
        <v>0</v>
      </c>
      <c r="D65" s="3">
        <f t="shared" si="2"/>
        <v>0</v>
      </c>
    </row>
    <row r="66" spans="1:4" x14ac:dyDescent="0.25">
      <c r="A66" s="4"/>
      <c r="B66" s="1">
        <f>+'TOTAL POR MES ENERO'!B66+'TOTAL POR MES FEBRERO'!B66+'TOTAL POR MES MARZO'!B66</f>
        <v>0</v>
      </c>
      <c r="C66" s="56">
        <f>+'TOTAL POR MES ENERO'!C66+'TOTAL POR MES FEBRERO'!C66+'TOTAL POR MES MARZO'!C66</f>
        <v>0</v>
      </c>
      <c r="D66" s="3">
        <f t="shared" si="2"/>
        <v>0</v>
      </c>
    </row>
    <row r="67" spans="1:4" x14ac:dyDescent="0.25">
      <c r="A67" s="4"/>
      <c r="B67" s="1">
        <f>+'TOTAL POR MES ENERO'!B67+'TOTAL POR MES FEBRERO'!B67+'TOTAL POR MES MARZO'!B67</f>
        <v>0</v>
      </c>
      <c r="C67" s="56">
        <f>+'TOTAL POR MES ENERO'!C67+'TOTAL POR MES FEBRERO'!C67+'TOTAL POR MES MARZO'!C67</f>
        <v>0</v>
      </c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27939</v>
      </c>
      <c r="C68" s="9">
        <f>SUM(C55:C67)</f>
        <v>27851</v>
      </c>
      <c r="D68" s="57">
        <f>SUM(D55:D67)</f>
        <v>88</v>
      </c>
    </row>
    <row r="69" spans="1:4" x14ac:dyDescent="0.25">
      <c r="A69" s="102" t="s">
        <v>18</v>
      </c>
      <c r="B69" s="103"/>
      <c r="C69" s="103"/>
      <c r="D69" s="104"/>
    </row>
    <row r="70" spans="1:4" ht="15.75" thickBot="1" x14ac:dyDescent="0.3">
      <c r="A70" s="105"/>
      <c r="B70" s="106"/>
      <c r="C70" s="106"/>
      <c r="D70" s="107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>+'TOTAL POR MES ENERO'!B72+'TOTAL POR MES FEBRERO'!B72+'TOTAL POR MES MARZO'!B72</f>
        <v>1940</v>
      </c>
      <c r="C72" s="56">
        <f>+'TOTAL POR MES ENERO'!C72+'TOTAL POR MES FEBRERO'!C72+'TOTAL POR MES MARZO'!C72</f>
        <v>1940</v>
      </c>
      <c r="D72" s="49">
        <f>+B72-C72</f>
        <v>0</v>
      </c>
    </row>
    <row r="73" spans="1:4" x14ac:dyDescent="0.25">
      <c r="A73" s="4" t="s">
        <v>6</v>
      </c>
      <c r="B73" s="1">
        <f>+'TOTAL POR MES ENERO'!B73+'TOTAL POR MES FEBRERO'!B73+'TOTAL POR MES MARZO'!B73</f>
        <v>0</v>
      </c>
      <c r="C73" s="56">
        <f>+'TOTAL POR MES ENERO'!C73+'TOTAL POR MES FEBRERO'!C73+'TOTAL POR MES MARZO'!C73</f>
        <v>0</v>
      </c>
      <c r="D73" s="3">
        <f t="shared" ref="D73:D84" si="3">+B73-C73</f>
        <v>0</v>
      </c>
    </row>
    <row r="74" spans="1:4" x14ac:dyDescent="0.25">
      <c r="A74" s="4" t="s">
        <v>7</v>
      </c>
      <c r="B74" s="1">
        <f>+'TOTAL POR MES ENERO'!B74+'TOTAL POR MES FEBRERO'!B74+'TOTAL POR MES MARZO'!B74</f>
        <v>2154</v>
      </c>
      <c r="C74" s="56">
        <f>+'TOTAL POR MES ENERO'!C74+'TOTAL POR MES FEBRERO'!C74+'TOTAL POR MES MARZO'!C74</f>
        <v>2137</v>
      </c>
      <c r="D74" s="3">
        <f t="shared" si="3"/>
        <v>17</v>
      </c>
    </row>
    <row r="75" spans="1:4" x14ac:dyDescent="0.25">
      <c r="A75" s="4" t="s">
        <v>8</v>
      </c>
      <c r="B75" s="1">
        <f>+'TOTAL POR MES ENERO'!B75+'TOTAL POR MES FEBRERO'!B75+'TOTAL POR MES MARZO'!B75</f>
        <v>762</v>
      </c>
      <c r="C75" s="56">
        <f>+'TOTAL POR MES ENERO'!C75+'TOTAL POR MES FEBRERO'!C75+'TOTAL POR MES MARZO'!C75</f>
        <v>752</v>
      </c>
      <c r="D75" s="3">
        <f t="shared" si="3"/>
        <v>10</v>
      </c>
    </row>
    <row r="76" spans="1:4" x14ac:dyDescent="0.25">
      <c r="A76" s="4" t="s">
        <v>9</v>
      </c>
      <c r="B76" s="1">
        <f>+'TOTAL POR MES ENERO'!B76+'TOTAL POR MES FEBRERO'!B76+'TOTAL POR MES MARZO'!B76</f>
        <v>0</v>
      </c>
      <c r="C76" s="56">
        <f>+'TOTAL POR MES ENERO'!C76+'TOTAL POR MES FEBRERO'!C76+'TOTAL POR MES MARZO'!C76</f>
        <v>0</v>
      </c>
      <c r="D76" s="3">
        <f t="shared" si="3"/>
        <v>0</v>
      </c>
    </row>
    <row r="77" spans="1:4" x14ac:dyDescent="0.25">
      <c r="A77" s="4" t="s">
        <v>10</v>
      </c>
      <c r="B77" s="1">
        <f>+'TOTAL POR MES ENERO'!B77+'TOTAL POR MES FEBRERO'!B77+'TOTAL POR MES MARZO'!B77</f>
        <v>3898</v>
      </c>
      <c r="C77" s="56">
        <f>+'TOTAL POR MES ENERO'!C77+'TOTAL POR MES FEBRERO'!C77+'TOTAL POR MES MARZO'!C77</f>
        <v>3891</v>
      </c>
      <c r="D77" s="3">
        <f t="shared" si="3"/>
        <v>7</v>
      </c>
    </row>
    <row r="78" spans="1:4" x14ac:dyDescent="0.25">
      <c r="A78" s="4" t="s">
        <v>11</v>
      </c>
      <c r="B78" s="1">
        <f>+'TOTAL POR MES ENERO'!B78+'TOTAL POR MES FEBRERO'!B78+'TOTAL POR MES MARZO'!B78</f>
        <v>2</v>
      </c>
      <c r="C78" s="56">
        <f>+'TOTAL POR MES ENERO'!C78+'TOTAL POR MES FEBRERO'!C78+'TOTAL POR MES MARZO'!C78</f>
        <v>2</v>
      </c>
      <c r="D78" s="3">
        <f t="shared" si="3"/>
        <v>0</v>
      </c>
    </row>
    <row r="79" spans="1:4" x14ac:dyDescent="0.25">
      <c r="A79" s="4" t="s">
        <v>12</v>
      </c>
      <c r="B79" s="1">
        <f>+'TOTAL POR MES ENERO'!B79+'TOTAL POR MES FEBRERO'!B79+'TOTAL POR MES MARZO'!B79</f>
        <v>1766</v>
      </c>
      <c r="C79" s="56">
        <f>+'TOTAL POR MES ENERO'!C79+'TOTAL POR MES FEBRERO'!C79+'TOTAL POR MES MARZO'!C79</f>
        <v>1760</v>
      </c>
      <c r="D79" s="3">
        <f t="shared" si="3"/>
        <v>6</v>
      </c>
    </row>
    <row r="80" spans="1:4" x14ac:dyDescent="0.25">
      <c r="A80" s="4" t="s">
        <v>13</v>
      </c>
      <c r="B80" s="1">
        <f>+'TOTAL POR MES ENERO'!B80+'TOTAL POR MES FEBRERO'!B80+'TOTAL POR MES MARZO'!B80</f>
        <v>11647</v>
      </c>
      <c r="C80" s="56">
        <f>+'TOTAL POR MES ENERO'!C80+'TOTAL POR MES FEBRERO'!C80+'TOTAL POR MES MARZO'!C80</f>
        <v>11642</v>
      </c>
      <c r="D80" s="3">
        <f t="shared" si="3"/>
        <v>5</v>
      </c>
    </row>
    <row r="81" spans="1:4" x14ac:dyDescent="0.25">
      <c r="A81" s="4" t="s">
        <v>14</v>
      </c>
      <c r="B81" s="1">
        <f>+'TOTAL POR MES ENERO'!B81+'TOTAL POR MES FEBRERO'!B81+'TOTAL POR MES MARZO'!B81</f>
        <v>0</v>
      </c>
      <c r="C81" s="56">
        <f>+'TOTAL POR MES ENERO'!C81+'TOTAL POR MES FEBRERO'!C81+'TOTAL POR MES MARZO'!C81</f>
        <v>0</v>
      </c>
      <c r="D81" s="3">
        <f t="shared" si="3"/>
        <v>0</v>
      </c>
    </row>
    <row r="82" spans="1:4" x14ac:dyDescent="0.25">
      <c r="A82" s="4"/>
      <c r="B82" s="1">
        <f>+'TOTAL POR MES ENERO'!B82+'TOTAL POR MES FEBRERO'!B82+'TOTAL POR MES MARZO'!B82</f>
        <v>0</v>
      </c>
      <c r="C82" s="56">
        <f>+'TOTAL POR MES ENERO'!C82+'TOTAL POR MES FEBRERO'!C82+'TOTAL POR MES MARZO'!C82</f>
        <v>0</v>
      </c>
      <c r="D82" s="3">
        <f t="shared" si="3"/>
        <v>0</v>
      </c>
    </row>
    <row r="83" spans="1:4" x14ac:dyDescent="0.25">
      <c r="A83" s="4"/>
      <c r="B83" s="1">
        <f>+'TOTAL POR MES ENERO'!B83+'TOTAL POR MES FEBRERO'!B83+'TOTAL POR MES MARZO'!B83</f>
        <v>0</v>
      </c>
      <c r="C83" s="56">
        <f>+'TOTAL POR MES ENERO'!C83+'TOTAL POR MES FEBRERO'!C83+'TOTAL POR MES MARZO'!C83</f>
        <v>0</v>
      </c>
      <c r="D83" s="3">
        <f t="shared" si="3"/>
        <v>0</v>
      </c>
    </row>
    <row r="84" spans="1:4" x14ac:dyDescent="0.25">
      <c r="A84" s="4"/>
      <c r="B84" s="1">
        <f>+'TOTAL POR MES ENERO'!B84+'TOTAL POR MES FEBRERO'!B84+'TOTAL POR MES MARZO'!B84</f>
        <v>0</v>
      </c>
      <c r="C84" s="56">
        <f>+'TOTAL POR MES ENERO'!C84+'TOTAL POR MES FEBRERO'!C84+'TOTAL POR MES MARZO'!C84</f>
        <v>0</v>
      </c>
      <c r="D84" s="3">
        <f t="shared" si="3"/>
        <v>0</v>
      </c>
    </row>
    <row r="85" spans="1:4" ht="15.75" thickBot="1" x14ac:dyDescent="0.3">
      <c r="A85" s="11" t="s">
        <v>15</v>
      </c>
      <c r="B85" s="89">
        <f>SUM(B72:B84)</f>
        <v>22169</v>
      </c>
      <c r="C85" s="13">
        <f>SUM(C72:C84)</f>
        <v>22124</v>
      </c>
      <c r="D85" s="90">
        <f>SUM(D72:D84)</f>
        <v>45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showGridLines="0" topLeftCell="B34" workbookViewId="0">
      <selection activeCell="M39" sqref="M39:M47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ht="16.5" x14ac:dyDescent="0.25">
      <c r="B1" s="108" t="s">
        <v>66</v>
      </c>
      <c r="C1" s="140"/>
      <c r="D1" s="109"/>
    </row>
    <row r="2" spans="1:27" ht="17.25" thickBot="1" x14ac:dyDescent="0.3">
      <c r="B2" s="110" t="str">
        <f>+'TOTAL TRIMESTRE '!B3:C3</f>
        <v>ENERO - MARZO  -2019</v>
      </c>
      <c r="C2" s="141"/>
      <c r="D2" s="111"/>
    </row>
    <row r="3" spans="1:27" ht="15.75" thickBot="1" x14ac:dyDescent="0.3"/>
    <row r="4" spans="1:27" x14ac:dyDescent="0.25">
      <c r="A4" s="25"/>
      <c r="B4" s="137" t="s">
        <v>68</v>
      </c>
      <c r="C4" s="138"/>
      <c r="D4" s="139"/>
      <c r="E4" s="25"/>
      <c r="F4" s="25"/>
      <c r="G4" s="25"/>
      <c r="H4" s="25"/>
      <c r="I4" s="137" t="s">
        <v>69</v>
      </c>
      <c r="J4" s="138"/>
      <c r="K4" s="139"/>
      <c r="L4" s="25"/>
      <c r="M4" s="25"/>
      <c r="N4" s="26"/>
      <c r="O4" s="25"/>
      <c r="P4" s="137" t="s">
        <v>70</v>
      </c>
      <c r="Q4" s="138"/>
      <c r="R4" s="139"/>
      <c r="S4" s="25"/>
      <c r="T4" s="25"/>
      <c r="U4" s="26"/>
      <c r="V4" s="25"/>
      <c r="W4" s="137" t="s">
        <v>71</v>
      </c>
      <c r="X4" s="138"/>
      <c r="Y4" s="139"/>
      <c r="Z4" s="25"/>
      <c r="AA4" s="25"/>
    </row>
    <row r="5" spans="1:27" x14ac:dyDescent="0.25">
      <c r="A5" s="135" t="s">
        <v>25</v>
      </c>
      <c r="B5" s="136" t="s">
        <v>26</v>
      </c>
      <c r="C5" s="136" t="s">
        <v>27</v>
      </c>
      <c r="D5" s="133" t="s">
        <v>28</v>
      </c>
      <c r="E5" s="136" t="s">
        <v>29</v>
      </c>
      <c r="F5" s="133" t="s">
        <v>30</v>
      </c>
      <c r="G5" s="27"/>
      <c r="H5" s="135" t="s">
        <v>25</v>
      </c>
      <c r="I5" s="136" t="s">
        <v>26</v>
      </c>
      <c r="J5" s="136" t="s">
        <v>27</v>
      </c>
      <c r="K5" s="133" t="s">
        <v>28</v>
      </c>
      <c r="L5" s="136" t="s">
        <v>29</v>
      </c>
      <c r="M5" s="133" t="s">
        <v>30</v>
      </c>
      <c r="N5" s="26"/>
      <c r="O5" s="135" t="s">
        <v>25</v>
      </c>
      <c r="P5" s="136" t="s">
        <v>26</v>
      </c>
      <c r="Q5" s="136" t="s">
        <v>27</v>
      </c>
      <c r="R5" s="133" t="s">
        <v>28</v>
      </c>
      <c r="S5" s="136" t="s">
        <v>29</v>
      </c>
      <c r="T5" s="133" t="s">
        <v>30</v>
      </c>
      <c r="U5" s="26"/>
      <c r="V5" s="135" t="s">
        <v>25</v>
      </c>
      <c r="W5" s="136" t="s">
        <v>26</v>
      </c>
      <c r="X5" s="136" t="s">
        <v>27</v>
      </c>
      <c r="Y5" s="133" t="s">
        <v>28</v>
      </c>
      <c r="Z5" s="136" t="s">
        <v>29</v>
      </c>
      <c r="AA5" s="133" t="s">
        <v>30</v>
      </c>
    </row>
    <row r="6" spans="1:27" x14ac:dyDescent="0.25">
      <c r="A6" s="135"/>
      <c r="B6" s="136"/>
      <c r="C6" s="136"/>
      <c r="D6" s="133"/>
      <c r="E6" s="136"/>
      <c r="F6" s="133"/>
      <c r="G6" s="28"/>
      <c r="H6" s="135"/>
      <c r="I6" s="136"/>
      <c r="J6" s="136"/>
      <c r="K6" s="133"/>
      <c r="L6" s="136"/>
      <c r="M6" s="133"/>
      <c r="N6" s="26"/>
      <c r="O6" s="135"/>
      <c r="P6" s="136"/>
      <c r="Q6" s="136"/>
      <c r="R6" s="133"/>
      <c r="S6" s="136"/>
      <c r="T6" s="133"/>
      <c r="U6" s="26"/>
      <c r="V6" s="135"/>
      <c r="W6" s="136"/>
      <c r="X6" s="136"/>
      <c r="Y6" s="133"/>
      <c r="Z6" s="136"/>
      <c r="AA6" s="133"/>
    </row>
    <row r="7" spans="1:27" ht="16.5" x14ac:dyDescent="0.25">
      <c r="A7" s="66" t="s">
        <v>31</v>
      </c>
      <c r="B7" s="29">
        <f>+'TOTAL ENERO POR REGIÓN'!B7+'TOTAL FEBRERO POR REGIÓN'!B7+'TOTAL MARZO POR REGIÓN'!B7</f>
        <v>340</v>
      </c>
      <c r="C7" s="30">
        <f>+'TOTAL ENERO POR REGIÓN'!C7+'TOTAL FEBRERO POR REGIÓN'!C7+'TOTAL MARZO POR REGIÓN'!C7</f>
        <v>340</v>
      </c>
      <c r="D7" s="86">
        <f t="shared" ref="D7:D21" si="0">+C7/B7</f>
        <v>1</v>
      </c>
      <c r="E7" s="68">
        <f t="shared" ref="E7:E21" si="1">+B7-C7</f>
        <v>0</v>
      </c>
      <c r="F7" s="86">
        <f t="shared" ref="F7:F21" si="2">+E7/B7</f>
        <v>0</v>
      </c>
      <c r="G7" s="25"/>
      <c r="H7" s="66" t="s">
        <v>31</v>
      </c>
      <c r="I7" s="29">
        <f>+'TOTAL ENERO POR REGIÓN'!I7+'TOTAL FEBRERO POR REGIÓN'!I7+'TOTAL MARZO POR REGIÓN'!I7</f>
        <v>0</v>
      </c>
      <c r="J7" s="29">
        <f>+'TOTAL ENERO POR REGIÓN'!J7+'TOTAL FEBRERO POR REGIÓN'!J7+'TOTAL MARZO POR REGIÓN'!J7</f>
        <v>0</v>
      </c>
      <c r="K7" s="86">
        <v>0</v>
      </c>
      <c r="L7" s="30">
        <f t="shared" ref="L7:L21" si="3">+I7-J7</f>
        <v>0</v>
      </c>
      <c r="M7" s="86">
        <v>0</v>
      </c>
      <c r="N7" s="26"/>
      <c r="O7" s="66" t="s">
        <v>31</v>
      </c>
      <c r="P7" s="29">
        <f>+'TOTAL ENERO POR REGIÓN'!P7+'TOTAL FEBRERO POR REGIÓN'!P7+'TOTAL MARZO POR REGIÓN'!P7</f>
        <v>566</v>
      </c>
      <c r="Q7" s="29">
        <f>+'TOTAL ENERO POR REGIÓN'!Q7+'TOTAL FEBRERO POR REGIÓN'!Q7+'TOTAL MARZO POR REGIÓN'!Q7</f>
        <v>564</v>
      </c>
      <c r="R7" s="86">
        <f t="shared" ref="R7:R21" si="4">+Q7/P7</f>
        <v>0.99646643109540634</v>
      </c>
      <c r="S7" s="30">
        <f t="shared" ref="S7:S20" si="5">+P7-Q7</f>
        <v>2</v>
      </c>
      <c r="T7" s="86">
        <f t="shared" ref="T7:T21" si="6">+S7/P7</f>
        <v>3.5335689045936395E-3</v>
      </c>
      <c r="U7" s="26"/>
      <c r="V7" s="66" t="s">
        <v>31</v>
      </c>
      <c r="W7" s="29">
        <f>+'TOTAL ENERO POR REGIÓN'!W7+'TOTAL FEBRERO POR REGIÓN'!W7+'TOTAL MARZO POR REGIÓN'!W7</f>
        <v>184</v>
      </c>
      <c r="X7" s="29">
        <f>+'TOTAL ENERO POR REGIÓN'!X7+'TOTAL FEBRERO POR REGIÓN'!X7+'TOTAL MARZO POR REGIÓN'!X7</f>
        <v>184</v>
      </c>
      <c r="Y7" s="86">
        <f t="shared" ref="Y7:Y21" si="7">+X7/W7</f>
        <v>1</v>
      </c>
      <c r="Z7" s="30">
        <f t="shared" ref="Z7:Z20" si="8">+W7-X7</f>
        <v>0</v>
      </c>
      <c r="AA7" s="86">
        <f t="shared" ref="AA7:AA21" si="9">+Z7/W7</f>
        <v>0</v>
      </c>
    </row>
    <row r="8" spans="1:27" ht="16.5" x14ac:dyDescent="0.25">
      <c r="A8" s="66" t="s">
        <v>32</v>
      </c>
      <c r="B8" s="29">
        <f>+'TOTAL ENERO POR REGIÓN'!B8+'TOTAL FEBRERO POR REGIÓN'!B8+'TOTAL MARZO POR REGIÓN'!B8</f>
        <v>118</v>
      </c>
      <c r="C8" s="30">
        <f>+'TOTAL ENERO POR REGIÓN'!C8+'TOTAL FEBRERO POR REGIÓN'!C8+'TOTAL MARZO POR REGIÓN'!C8</f>
        <v>118</v>
      </c>
      <c r="D8" s="86">
        <f t="shared" si="0"/>
        <v>1</v>
      </c>
      <c r="E8" s="68">
        <f t="shared" si="1"/>
        <v>0</v>
      </c>
      <c r="F8" s="86">
        <f t="shared" si="2"/>
        <v>0</v>
      </c>
      <c r="G8" s="25"/>
      <c r="H8" s="66" t="s">
        <v>32</v>
      </c>
      <c r="I8" s="29">
        <f>+'TOTAL ENERO POR REGIÓN'!I8+'TOTAL FEBRERO POR REGIÓN'!I8+'TOTAL MARZO POR REGIÓN'!I8</f>
        <v>0</v>
      </c>
      <c r="J8" s="29">
        <f>+'TOTAL ENERO POR REGIÓN'!J8+'TOTAL FEBRERO POR REGIÓN'!J8+'TOTAL MARZO POR REGIÓN'!J8</f>
        <v>0</v>
      </c>
      <c r="K8" s="86">
        <v>0</v>
      </c>
      <c r="L8" s="30">
        <f t="shared" si="3"/>
        <v>0</v>
      </c>
      <c r="M8" s="86">
        <v>0</v>
      </c>
      <c r="N8" s="26"/>
      <c r="O8" s="66" t="s">
        <v>32</v>
      </c>
      <c r="P8" s="29">
        <f>+'TOTAL ENERO POR REGIÓN'!P8+'TOTAL FEBRERO POR REGIÓN'!P8+'TOTAL MARZO POR REGIÓN'!P8</f>
        <v>217</v>
      </c>
      <c r="Q8" s="29">
        <f>+'TOTAL ENERO POR REGIÓN'!Q8+'TOTAL FEBRERO POR REGIÓN'!Q8+'TOTAL MARZO POR REGIÓN'!Q8</f>
        <v>217</v>
      </c>
      <c r="R8" s="86">
        <f t="shared" si="4"/>
        <v>1</v>
      </c>
      <c r="S8" s="30">
        <f t="shared" si="5"/>
        <v>0</v>
      </c>
      <c r="T8" s="86">
        <f t="shared" si="6"/>
        <v>0</v>
      </c>
      <c r="U8" s="26"/>
      <c r="V8" s="66" t="s">
        <v>32</v>
      </c>
      <c r="W8" s="29">
        <f>+'TOTAL ENERO POR REGIÓN'!W8+'TOTAL FEBRERO POR REGIÓN'!W8+'TOTAL MARZO POR REGIÓN'!W8</f>
        <v>178</v>
      </c>
      <c r="X8" s="29">
        <f>+'TOTAL ENERO POR REGIÓN'!X8+'TOTAL FEBRERO POR REGIÓN'!X8+'TOTAL MARZO POR REGIÓN'!X8</f>
        <v>178</v>
      </c>
      <c r="Y8" s="86">
        <f t="shared" si="7"/>
        <v>1</v>
      </c>
      <c r="Z8" s="30">
        <f t="shared" si="8"/>
        <v>0</v>
      </c>
      <c r="AA8" s="86">
        <f t="shared" si="9"/>
        <v>0</v>
      </c>
    </row>
    <row r="9" spans="1:27" x14ac:dyDescent="0.25">
      <c r="A9" s="66" t="s">
        <v>33</v>
      </c>
      <c r="B9" s="29">
        <f>+'TOTAL ENERO POR REGIÓN'!B9+'TOTAL FEBRERO POR REGIÓN'!B9+'TOTAL MARZO POR REGIÓN'!B9</f>
        <v>137</v>
      </c>
      <c r="C9" s="30">
        <f>+'TOTAL ENERO POR REGIÓN'!C9+'TOTAL FEBRERO POR REGIÓN'!C9+'TOTAL MARZO POR REGIÓN'!C9</f>
        <v>137</v>
      </c>
      <c r="D9" s="86">
        <f t="shared" si="0"/>
        <v>1</v>
      </c>
      <c r="E9" s="68">
        <f t="shared" si="1"/>
        <v>0</v>
      </c>
      <c r="F9" s="86">
        <f t="shared" si="2"/>
        <v>0</v>
      </c>
      <c r="G9" s="25"/>
      <c r="H9" s="66" t="s">
        <v>33</v>
      </c>
      <c r="I9" s="29">
        <f>+'TOTAL ENERO POR REGIÓN'!I9+'TOTAL FEBRERO POR REGIÓN'!I9+'TOTAL MARZO POR REGIÓN'!I9</f>
        <v>0</v>
      </c>
      <c r="J9" s="29">
        <f>+'TOTAL ENERO POR REGIÓN'!J9+'TOTAL FEBRERO POR REGIÓN'!J9+'TOTAL MARZO POR REGIÓN'!J9</f>
        <v>0</v>
      </c>
      <c r="K9" s="86">
        <v>0</v>
      </c>
      <c r="L9" s="30">
        <f t="shared" si="3"/>
        <v>0</v>
      </c>
      <c r="M9" s="86">
        <v>0</v>
      </c>
      <c r="N9" s="26"/>
      <c r="O9" s="66" t="s">
        <v>33</v>
      </c>
      <c r="P9" s="29">
        <f>+'TOTAL ENERO POR REGIÓN'!P9+'TOTAL FEBRERO POR REGIÓN'!P9+'TOTAL MARZO POR REGIÓN'!P9</f>
        <v>178</v>
      </c>
      <c r="Q9" s="29">
        <f>+'TOTAL ENERO POR REGIÓN'!Q9+'TOTAL FEBRERO POR REGIÓN'!Q9+'TOTAL MARZO POR REGIÓN'!Q9</f>
        <v>178</v>
      </c>
      <c r="R9" s="86">
        <f t="shared" si="4"/>
        <v>1</v>
      </c>
      <c r="S9" s="30">
        <f t="shared" si="5"/>
        <v>0</v>
      </c>
      <c r="T9" s="86">
        <f t="shared" si="6"/>
        <v>0</v>
      </c>
      <c r="U9" s="26"/>
      <c r="V9" s="66" t="s">
        <v>33</v>
      </c>
      <c r="W9" s="29">
        <f>+'TOTAL ENERO POR REGIÓN'!W9+'TOTAL FEBRERO POR REGIÓN'!W9+'TOTAL MARZO POR REGIÓN'!W9</f>
        <v>240</v>
      </c>
      <c r="X9" s="29">
        <f>+'TOTAL ENERO POR REGIÓN'!X9+'TOTAL FEBRERO POR REGIÓN'!X9+'TOTAL MARZO POR REGIÓN'!X9</f>
        <v>239</v>
      </c>
      <c r="Y9" s="86">
        <f t="shared" si="7"/>
        <v>0.99583333333333335</v>
      </c>
      <c r="Z9" s="30">
        <f t="shared" si="8"/>
        <v>1</v>
      </c>
      <c r="AA9" s="86">
        <f t="shared" si="9"/>
        <v>4.1666666666666666E-3</v>
      </c>
    </row>
    <row r="10" spans="1:27" x14ac:dyDescent="0.25">
      <c r="A10" s="66" t="s">
        <v>34</v>
      </c>
      <c r="B10" s="29">
        <f>+'TOTAL ENERO POR REGIÓN'!B10+'TOTAL FEBRERO POR REGIÓN'!B10+'TOTAL MARZO POR REGIÓN'!B10</f>
        <v>120</v>
      </c>
      <c r="C10" s="30">
        <f>+'TOTAL ENERO POR REGIÓN'!C10+'TOTAL FEBRERO POR REGIÓN'!C10+'TOTAL MARZO POR REGIÓN'!C10</f>
        <v>120</v>
      </c>
      <c r="D10" s="86">
        <f t="shared" si="0"/>
        <v>1</v>
      </c>
      <c r="E10" s="68">
        <f t="shared" si="1"/>
        <v>0</v>
      </c>
      <c r="F10" s="86">
        <f t="shared" si="2"/>
        <v>0</v>
      </c>
      <c r="G10" s="25"/>
      <c r="H10" s="66" t="s">
        <v>34</v>
      </c>
      <c r="I10" s="29">
        <f>+'TOTAL ENERO POR REGIÓN'!I10+'TOTAL FEBRERO POR REGIÓN'!I10+'TOTAL MARZO POR REGIÓN'!I10</f>
        <v>0</v>
      </c>
      <c r="J10" s="29">
        <f>+'TOTAL ENERO POR REGIÓN'!J10+'TOTAL FEBRERO POR REGIÓN'!J10+'TOTAL MARZO POR REGIÓN'!J10</f>
        <v>0</v>
      </c>
      <c r="K10" s="86">
        <v>0</v>
      </c>
      <c r="L10" s="30">
        <f t="shared" si="3"/>
        <v>0</v>
      </c>
      <c r="M10" s="86">
        <v>0</v>
      </c>
      <c r="N10" s="26"/>
      <c r="O10" s="66" t="s">
        <v>34</v>
      </c>
      <c r="P10" s="29">
        <f>+'TOTAL ENERO POR REGIÓN'!P10+'TOTAL FEBRERO POR REGIÓN'!P10+'TOTAL MARZO POR REGIÓN'!P10</f>
        <v>109</v>
      </c>
      <c r="Q10" s="29">
        <f>+'TOTAL ENERO POR REGIÓN'!Q10+'TOTAL FEBRERO POR REGIÓN'!Q10+'TOTAL MARZO POR REGIÓN'!Q10</f>
        <v>108</v>
      </c>
      <c r="R10" s="86">
        <f t="shared" si="4"/>
        <v>0.99082568807339455</v>
      </c>
      <c r="S10" s="30">
        <f t="shared" si="5"/>
        <v>1</v>
      </c>
      <c r="T10" s="86">
        <f t="shared" si="6"/>
        <v>9.1743119266055051E-3</v>
      </c>
      <c r="U10" s="26"/>
      <c r="V10" s="66" t="s">
        <v>34</v>
      </c>
      <c r="W10" s="29">
        <f>+'TOTAL ENERO POR REGIÓN'!W10+'TOTAL FEBRERO POR REGIÓN'!W10+'TOTAL MARZO POR REGIÓN'!W10</f>
        <v>169</v>
      </c>
      <c r="X10" s="29">
        <f>+'TOTAL ENERO POR REGIÓN'!X10+'TOTAL FEBRERO POR REGIÓN'!X10+'TOTAL MARZO POR REGIÓN'!X10</f>
        <v>169</v>
      </c>
      <c r="Y10" s="86">
        <f t="shared" si="7"/>
        <v>1</v>
      </c>
      <c r="Z10" s="30">
        <f t="shared" si="8"/>
        <v>0</v>
      </c>
      <c r="AA10" s="86">
        <f t="shared" si="9"/>
        <v>0</v>
      </c>
    </row>
    <row r="11" spans="1:27" x14ac:dyDescent="0.25">
      <c r="A11" s="66" t="s">
        <v>35</v>
      </c>
      <c r="B11" s="29">
        <f>+'TOTAL ENERO POR REGIÓN'!B11+'TOTAL FEBRERO POR REGIÓN'!B11+'TOTAL MARZO POR REGIÓN'!B11</f>
        <v>58</v>
      </c>
      <c r="C11" s="30">
        <f>+'TOTAL ENERO POR REGIÓN'!C11+'TOTAL FEBRERO POR REGIÓN'!C11+'TOTAL MARZO POR REGIÓN'!C11</f>
        <v>58</v>
      </c>
      <c r="D11" s="86">
        <f t="shared" si="0"/>
        <v>1</v>
      </c>
      <c r="E11" s="68">
        <f t="shared" si="1"/>
        <v>0</v>
      </c>
      <c r="F11" s="86">
        <f t="shared" si="2"/>
        <v>0</v>
      </c>
      <c r="G11" s="25"/>
      <c r="H11" s="66" t="s">
        <v>35</v>
      </c>
      <c r="I11" s="29">
        <f>+'TOTAL ENERO POR REGIÓN'!I11+'TOTAL FEBRERO POR REGIÓN'!I11+'TOTAL MARZO POR REGIÓN'!I11</f>
        <v>0</v>
      </c>
      <c r="J11" s="29">
        <f>+'TOTAL ENERO POR REGIÓN'!J11+'TOTAL FEBRERO POR REGIÓN'!J11+'TOTAL MARZO POR REGIÓN'!J11</f>
        <v>0</v>
      </c>
      <c r="K11" s="86">
        <v>0</v>
      </c>
      <c r="L11" s="30">
        <f t="shared" si="3"/>
        <v>0</v>
      </c>
      <c r="M11" s="86">
        <v>0</v>
      </c>
      <c r="N11" s="26"/>
      <c r="O11" s="66" t="s">
        <v>35</v>
      </c>
      <c r="P11" s="29">
        <f>+'TOTAL ENERO POR REGIÓN'!P11+'TOTAL FEBRERO POR REGIÓN'!P11+'TOTAL MARZO POR REGIÓN'!P11</f>
        <v>70</v>
      </c>
      <c r="Q11" s="29">
        <f>+'TOTAL ENERO POR REGIÓN'!Q11+'TOTAL FEBRERO POR REGIÓN'!Q11+'TOTAL MARZO POR REGIÓN'!Q11</f>
        <v>70</v>
      </c>
      <c r="R11" s="86">
        <f t="shared" si="4"/>
        <v>1</v>
      </c>
      <c r="S11" s="30">
        <f t="shared" si="5"/>
        <v>0</v>
      </c>
      <c r="T11" s="86">
        <f t="shared" si="6"/>
        <v>0</v>
      </c>
      <c r="U11" s="26"/>
      <c r="V11" s="66" t="s">
        <v>35</v>
      </c>
      <c r="W11" s="29">
        <f>+'TOTAL ENERO POR REGIÓN'!W11+'TOTAL FEBRERO POR REGIÓN'!W11+'TOTAL MARZO POR REGIÓN'!W11</f>
        <v>73</v>
      </c>
      <c r="X11" s="29">
        <f>+'TOTAL ENERO POR REGIÓN'!X11+'TOTAL FEBRERO POR REGIÓN'!X11+'TOTAL MARZO POR REGIÓN'!X11</f>
        <v>73</v>
      </c>
      <c r="Y11" s="86">
        <f t="shared" si="7"/>
        <v>1</v>
      </c>
      <c r="Z11" s="30">
        <f t="shared" si="8"/>
        <v>0</v>
      </c>
      <c r="AA11" s="86">
        <f t="shared" si="9"/>
        <v>0</v>
      </c>
    </row>
    <row r="12" spans="1:27" ht="16.5" x14ac:dyDescent="0.25">
      <c r="A12" s="66" t="s">
        <v>36</v>
      </c>
      <c r="B12" s="29">
        <f>+'TOTAL ENERO POR REGIÓN'!B12+'TOTAL FEBRERO POR REGIÓN'!B12+'TOTAL MARZO POR REGIÓN'!B12</f>
        <v>131</v>
      </c>
      <c r="C12" s="30">
        <f>+'TOTAL ENERO POR REGIÓN'!C12+'TOTAL FEBRERO POR REGIÓN'!C12+'TOTAL MARZO POR REGIÓN'!C12</f>
        <v>131</v>
      </c>
      <c r="D12" s="86">
        <f t="shared" si="0"/>
        <v>1</v>
      </c>
      <c r="E12" s="68">
        <f t="shared" si="1"/>
        <v>0</v>
      </c>
      <c r="F12" s="86">
        <f t="shared" si="2"/>
        <v>0</v>
      </c>
      <c r="G12" s="25"/>
      <c r="H12" s="66" t="s">
        <v>36</v>
      </c>
      <c r="I12" s="29">
        <f>+'TOTAL ENERO POR REGIÓN'!I12+'TOTAL FEBRERO POR REGIÓN'!I12+'TOTAL MARZO POR REGIÓN'!I12</f>
        <v>0</v>
      </c>
      <c r="J12" s="29">
        <f>+'TOTAL ENERO POR REGIÓN'!J12+'TOTAL FEBRERO POR REGIÓN'!J12+'TOTAL MARZO POR REGIÓN'!J12</f>
        <v>0</v>
      </c>
      <c r="K12" s="86">
        <v>0</v>
      </c>
      <c r="L12" s="30">
        <f t="shared" si="3"/>
        <v>0</v>
      </c>
      <c r="M12" s="86">
        <v>0</v>
      </c>
      <c r="N12" s="26"/>
      <c r="O12" s="66" t="s">
        <v>36</v>
      </c>
      <c r="P12" s="29">
        <f>+'TOTAL ENERO POR REGIÓN'!P12+'TOTAL FEBRERO POR REGIÓN'!P12+'TOTAL MARZO POR REGIÓN'!P12</f>
        <v>152</v>
      </c>
      <c r="Q12" s="29">
        <f>+'TOTAL ENERO POR REGIÓN'!Q12+'TOTAL FEBRERO POR REGIÓN'!Q12+'TOTAL MARZO POR REGIÓN'!Q12</f>
        <v>152</v>
      </c>
      <c r="R12" s="86">
        <f t="shared" si="4"/>
        <v>1</v>
      </c>
      <c r="S12" s="30">
        <f t="shared" si="5"/>
        <v>0</v>
      </c>
      <c r="T12" s="86">
        <f t="shared" si="6"/>
        <v>0</v>
      </c>
      <c r="U12" s="26"/>
      <c r="V12" s="66" t="s">
        <v>36</v>
      </c>
      <c r="W12" s="29">
        <f>+'TOTAL ENERO POR REGIÓN'!W12+'TOTAL FEBRERO POR REGIÓN'!W12+'TOTAL MARZO POR REGIÓN'!W12</f>
        <v>100</v>
      </c>
      <c r="X12" s="29">
        <f>+'TOTAL ENERO POR REGIÓN'!X12+'TOTAL FEBRERO POR REGIÓN'!X12+'TOTAL MARZO POR REGIÓN'!X12</f>
        <v>100</v>
      </c>
      <c r="Y12" s="86">
        <f t="shared" si="7"/>
        <v>1</v>
      </c>
      <c r="Z12" s="30">
        <f t="shared" si="8"/>
        <v>0</v>
      </c>
      <c r="AA12" s="86">
        <f t="shared" si="9"/>
        <v>0</v>
      </c>
    </row>
    <row r="13" spans="1:27" x14ac:dyDescent="0.25">
      <c r="A13" s="66" t="s">
        <v>37</v>
      </c>
      <c r="B13" s="29">
        <f>+'TOTAL ENERO POR REGIÓN'!B13+'TOTAL FEBRERO POR REGIÓN'!B13+'TOTAL MARZO POR REGIÓN'!B13</f>
        <v>54</v>
      </c>
      <c r="C13" s="30">
        <f>+'TOTAL ENERO POR REGIÓN'!C13+'TOTAL FEBRERO POR REGIÓN'!C13+'TOTAL MARZO POR REGIÓN'!C13</f>
        <v>54</v>
      </c>
      <c r="D13" s="86">
        <f t="shared" si="0"/>
        <v>1</v>
      </c>
      <c r="E13" s="68">
        <f t="shared" si="1"/>
        <v>0</v>
      </c>
      <c r="F13" s="86">
        <f t="shared" si="2"/>
        <v>0</v>
      </c>
      <c r="G13" s="25"/>
      <c r="H13" s="66" t="s">
        <v>37</v>
      </c>
      <c r="I13" s="29">
        <f>+'TOTAL ENERO POR REGIÓN'!I13+'TOTAL FEBRERO POR REGIÓN'!I13+'TOTAL MARZO POR REGIÓN'!I13</f>
        <v>0</v>
      </c>
      <c r="J13" s="29">
        <f>+'TOTAL ENERO POR REGIÓN'!J13+'TOTAL FEBRERO POR REGIÓN'!J13+'TOTAL MARZO POR REGIÓN'!J13</f>
        <v>0</v>
      </c>
      <c r="K13" s="86">
        <v>0</v>
      </c>
      <c r="L13" s="30">
        <f t="shared" si="3"/>
        <v>0</v>
      </c>
      <c r="M13" s="86">
        <v>0</v>
      </c>
      <c r="N13" s="26"/>
      <c r="O13" s="66" t="s">
        <v>37</v>
      </c>
      <c r="P13" s="29">
        <f>+'TOTAL ENERO POR REGIÓN'!P13+'TOTAL FEBRERO POR REGIÓN'!P13+'TOTAL MARZO POR REGIÓN'!P13</f>
        <v>68</v>
      </c>
      <c r="Q13" s="29">
        <f>+'TOTAL ENERO POR REGIÓN'!Q13+'TOTAL FEBRERO POR REGIÓN'!Q13+'TOTAL MARZO POR REGIÓN'!Q13</f>
        <v>65</v>
      </c>
      <c r="R13" s="86">
        <f t="shared" si="4"/>
        <v>0.95588235294117652</v>
      </c>
      <c r="S13" s="30">
        <f t="shared" si="5"/>
        <v>3</v>
      </c>
      <c r="T13" s="86">
        <f t="shared" si="6"/>
        <v>4.4117647058823532E-2</v>
      </c>
      <c r="U13" s="26"/>
      <c r="V13" s="66" t="s">
        <v>37</v>
      </c>
      <c r="W13" s="29">
        <f>+'TOTAL ENERO POR REGIÓN'!W13+'TOTAL FEBRERO POR REGIÓN'!W13+'TOTAL MARZO POR REGIÓN'!W13</f>
        <v>57</v>
      </c>
      <c r="X13" s="29">
        <f>+'TOTAL ENERO POR REGIÓN'!X13+'TOTAL FEBRERO POR REGIÓN'!X13+'TOTAL MARZO POR REGIÓN'!X13</f>
        <v>57</v>
      </c>
      <c r="Y13" s="86">
        <f t="shared" si="7"/>
        <v>1</v>
      </c>
      <c r="Z13" s="30">
        <f t="shared" si="8"/>
        <v>0</v>
      </c>
      <c r="AA13" s="86">
        <f t="shared" si="9"/>
        <v>0</v>
      </c>
    </row>
    <row r="14" spans="1:27" ht="16.5" x14ac:dyDescent="0.25">
      <c r="A14" s="66" t="s">
        <v>38</v>
      </c>
      <c r="B14" s="29">
        <f>+'TOTAL ENERO POR REGIÓN'!B14+'TOTAL FEBRERO POR REGIÓN'!B14+'TOTAL MARZO POR REGIÓN'!B14</f>
        <v>281</v>
      </c>
      <c r="C14" s="30">
        <f>+'TOTAL ENERO POR REGIÓN'!C14+'TOTAL FEBRERO POR REGIÓN'!C14+'TOTAL MARZO POR REGIÓN'!C14</f>
        <v>281</v>
      </c>
      <c r="D14" s="86">
        <f t="shared" si="0"/>
        <v>1</v>
      </c>
      <c r="E14" s="68">
        <f t="shared" si="1"/>
        <v>0</v>
      </c>
      <c r="F14" s="86">
        <f t="shared" si="2"/>
        <v>0</v>
      </c>
      <c r="G14" s="25"/>
      <c r="H14" s="66" t="s">
        <v>38</v>
      </c>
      <c r="I14" s="29">
        <f>+'TOTAL ENERO POR REGIÓN'!I14+'TOTAL FEBRERO POR REGIÓN'!I14+'TOTAL MARZO POR REGIÓN'!I14</f>
        <v>0</v>
      </c>
      <c r="J14" s="29">
        <f>+'TOTAL ENERO POR REGIÓN'!J14+'TOTAL FEBRERO POR REGIÓN'!J14+'TOTAL MARZO POR REGIÓN'!J14</f>
        <v>0</v>
      </c>
      <c r="K14" s="86">
        <v>0</v>
      </c>
      <c r="L14" s="30">
        <f t="shared" si="3"/>
        <v>0</v>
      </c>
      <c r="M14" s="86">
        <v>0</v>
      </c>
      <c r="N14" s="26"/>
      <c r="O14" s="66" t="s">
        <v>38</v>
      </c>
      <c r="P14" s="29">
        <f>+'TOTAL ENERO POR REGIÓN'!P14+'TOTAL FEBRERO POR REGIÓN'!P14+'TOTAL MARZO POR REGIÓN'!P14</f>
        <v>362</v>
      </c>
      <c r="Q14" s="29">
        <f>+'TOTAL ENERO POR REGIÓN'!Q14+'TOTAL FEBRERO POR REGIÓN'!Q14+'TOTAL MARZO POR REGIÓN'!Q14</f>
        <v>362</v>
      </c>
      <c r="R14" s="86">
        <f t="shared" si="4"/>
        <v>1</v>
      </c>
      <c r="S14" s="30">
        <f t="shared" si="5"/>
        <v>0</v>
      </c>
      <c r="T14" s="86">
        <f t="shared" si="6"/>
        <v>0</v>
      </c>
      <c r="U14" s="26"/>
      <c r="V14" s="66" t="s">
        <v>38</v>
      </c>
      <c r="W14" s="29">
        <f>+'TOTAL ENERO POR REGIÓN'!W14+'TOTAL FEBRERO POR REGIÓN'!W14+'TOTAL MARZO POR REGIÓN'!W14</f>
        <v>168</v>
      </c>
      <c r="X14" s="29">
        <f>+'TOTAL ENERO POR REGIÓN'!X14+'TOTAL FEBRERO POR REGIÓN'!X14+'TOTAL MARZO POR REGIÓN'!X14</f>
        <v>167</v>
      </c>
      <c r="Y14" s="86">
        <f t="shared" si="7"/>
        <v>0.99404761904761907</v>
      </c>
      <c r="Z14" s="30">
        <f t="shared" si="8"/>
        <v>1</v>
      </c>
      <c r="AA14" s="86">
        <f t="shared" si="9"/>
        <v>5.9523809523809521E-3</v>
      </c>
    </row>
    <row r="15" spans="1:27" ht="16.5" x14ac:dyDescent="0.25">
      <c r="A15" s="66" t="s">
        <v>39</v>
      </c>
      <c r="B15" s="29">
        <f>+'TOTAL ENERO POR REGIÓN'!B15+'TOTAL FEBRERO POR REGIÓN'!B15+'TOTAL MARZO POR REGIÓN'!B15</f>
        <v>338</v>
      </c>
      <c r="C15" s="30">
        <f>+'TOTAL ENERO POR REGIÓN'!C15+'TOTAL FEBRERO POR REGIÓN'!C15+'TOTAL MARZO POR REGIÓN'!C15</f>
        <v>337</v>
      </c>
      <c r="D15" s="86">
        <f t="shared" si="0"/>
        <v>0.99704142011834318</v>
      </c>
      <c r="E15" s="68">
        <f t="shared" si="1"/>
        <v>1</v>
      </c>
      <c r="F15" s="86">
        <f t="shared" si="2"/>
        <v>2.9585798816568047E-3</v>
      </c>
      <c r="G15" s="25"/>
      <c r="H15" s="66" t="s">
        <v>39</v>
      </c>
      <c r="I15" s="29">
        <f>+'TOTAL ENERO POR REGIÓN'!I15+'TOTAL FEBRERO POR REGIÓN'!I15+'TOTAL MARZO POR REGIÓN'!I15</f>
        <v>0</v>
      </c>
      <c r="J15" s="29">
        <f>+'TOTAL ENERO POR REGIÓN'!J15+'TOTAL FEBRERO POR REGIÓN'!J15+'TOTAL MARZO POR REGIÓN'!J15</f>
        <v>0</v>
      </c>
      <c r="K15" s="86">
        <v>0</v>
      </c>
      <c r="L15" s="30">
        <f t="shared" si="3"/>
        <v>0</v>
      </c>
      <c r="M15" s="86">
        <v>0</v>
      </c>
      <c r="N15" s="26"/>
      <c r="O15" s="66" t="s">
        <v>39</v>
      </c>
      <c r="P15" s="29">
        <f>+'TOTAL ENERO POR REGIÓN'!P15+'TOTAL FEBRERO POR REGIÓN'!P15+'TOTAL MARZO POR REGIÓN'!P15</f>
        <v>382</v>
      </c>
      <c r="Q15" s="29">
        <f>+'TOTAL ENERO POR REGIÓN'!Q15+'TOTAL FEBRERO POR REGIÓN'!Q15+'TOTAL MARZO POR REGIÓN'!Q15</f>
        <v>378</v>
      </c>
      <c r="R15" s="86">
        <f t="shared" si="4"/>
        <v>0.98952879581151831</v>
      </c>
      <c r="S15" s="30">
        <f t="shared" si="5"/>
        <v>4</v>
      </c>
      <c r="T15" s="86">
        <f t="shared" si="6"/>
        <v>1.0471204188481676E-2</v>
      </c>
      <c r="U15" s="26"/>
      <c r="V15" s="66" t="s">
        <v>39</v>
      </c>
      <c r="W15" s="29">
        <f>+'TOTAL ENERO POR REGIÓN'!W15+'TOTAL FEBRERO POR REGIÓN'!W15+'TOTAL MARZO POR REGIÓN'!W15</f>
        <v>256</v>
      </c>
      <c r="X15" s="29">
        <f>+'TOTAL ENERO POR REGIÓN'!X15+'TOTAL FEBRERO POR REGIÓN'!X15+'TOTAL MARZO POR REGIÓN'!X15</f>
        <v>256</v>
      </c>
      <c r="Y15" s="86">
        <f t="shared" si="7"/>
        <v>1</v>
      </c>
      <c r="Z15" s="30">
        <f t="shared" si="8"/>
        <v>0</v>
      </c>
      <c r="AA15" s="86">
        <f t="shared" si="9"/>
        <v>0</v>
      </c>
    </row>
    <row r="16" spans="1:27" x14ac:dyDescent="0.25">
      <c r="A16" s="66" t="s">
        <v>40</v>
      </c>
      <c r="B16" s="29">
        <f>+'TOTAL ENERO POR REGIÓN'!B16+'TOTAL FEBRERO POR REGIÓN'!B16+'TOTAL MARZO POR REGIÓN'!B16</f>
        <v>739</v>
      </c>
      <c r="C16" s="30">
        <f>+'TOTAL ENERO POR REGIÓN'!C16+'TOTAL FEBRERO POR REGIÓN'!C16+'TOTAL MARZO POR REGIÓN'!C16</f>
        <v>739</v>
      </c>
      <c r="D16" s="86">
        <f t="shared" si="0"/>
        <v>1</v>
      </c>
      <c r="E16" s="68">
        <f t="shared" si="1"/>
        <v>0</v>
      </c>
      <c r="F16" s="86">
        <f t="shared" si="2"/>
        <v>0</v>
      </c>
      <c r="G16" s="25"/>
      <c r="H16" s="66" t="s">
        <v>40</v>
      </c>
      <c r="I16" s="29">
        <f>+'TOTAL ENERO POR REGIÓN'!I16+'TOTAL FEBRERO POR REGIÓN'!I16+'TOTAL MARZO POR REGIÓN'!I16</f>
        <v>0</v>
      </c>
      <c r="J16" s="29">
        <f>+'TOTAL ENERO POR REGIÓN'!J16+'TOTAL FEBRERO POR REGIÓN'!J16+'TOTAL MARZO POR REGIÓN'!J16</f>
        <v>0</v>
      </c>
      <c r="K16" s="86">
        <v>0</v>
      </c>
      <c r="L16" s="30">
        <f t="shared" si="3"/>
        <v>0</v>
      </c>
      <c r="M16" s="86">
        <v>0</v>
      </c>
      <c r="N16" s="26"/>
      <c r="O16" s="66" t="s">
        <v>40</v>
      </c>
      <c r="P16" s="29">
        <f>+'TOTAL ENERO POR REGIÓN'!P16+'TOTAL FEBRERO POR REGIÓN'!P16+'TOTAL MARZO POR REGIÓN'!P16</f>
        <v>874</v>
      </c>
      <c r="Q16" s="29">
        <f>+'TOTAL ENERO POR REGIÓN'!Q16+'TOTAL FEBRERO POR REGIÓN'!Q16+'TOTAL MARZO POR REGIÓN'!Q16</f>
        <v>872</v>
      </c>
      <c r="R16" s="86">
        <f t="shared" si="4"/>
        <v>0.99771167048054921</v>
      </c>
      <c r="S16" s="30">
        <f t="shared" si="5"/>
        <v>2</v>
      </c>
      <c r="T16" s="86">
        <f t="shared" si="6"/>
        <v>2.2883295194508009E-3</v>
      </c>
      <c r="U16" s="26"/>
      <c r="V16" s="66" t="s">
        <v>40</v>
      </c>
      <c r="W16" s="29">
        <f>+'TOTAL ENERO POR REGIÓN'!W16+'TOTAL FEBRERO POR REGIÓN'!W16+'TOTAL MARZO POR REGIÓN'!W16</f>
        <v>392</v>
      </c>
      <c r="X16" s="29">
        <f>+'TOTAL ENERO POR REGIÓN'!X16+'TOTAL FEBRERO POR REGIÓN'!X16+'TOTAL MARZO POR REGIÓN'!X16</f>
        <v>391</v>
      </c>
      <c r="Y16" s="86">
        <f t="shared" si="7"/>
        <v>0.99744897959183676</v>
      </c>
      <c r="Z16" s="30">
        <f t="shared" si="8"/>
        <v>1</v>
      </c>
      <c r="AA16" s="86">
        <f t="shared" si="9"/>
        <v>2.5510204081632651E-3</v>
      </c>
    </row>
    <row r="17" spans="1:27" x14ac:dyDescent="0.25">
      <c r="A17" s="66" t="s">
        <v>41</v>
      </c>
      <c r="B17" s="29">
        <f>+'TOTAL ENERO POR REGIÓN'!B17+'TOTAL FEBRERO POR REGIÓN'!B17+'TOTAL MARZO POR REGIÓN'!B17</f>
        <v>2418</v>
      </c>
      <c r="C17" s="30">
        <f>+'TOTAL ENERO POR REGIÓN'!C17+'TOTAL FEBRERO POR REGIÓN'!C17+'TOTAL MARZO POR REGIÓN'!C17</f>
        <v>2414</v>
      </c>
      <c r="D17" s="86">
        <f t="shared" si="0"/>
        <v>0.99834574028122414</v>
      </c>
      <c r="E17" s="68">
        <f t="shared" si="1"/>
        <v>4</v>
      </c>
      <c r="F17" s="86">
        <f t="shared" si="2"/>
        <v>1.6542597187758478E-3</v>
      </c>
      <c r="G17" s="25"/>
      <c r="H17" s="66" t="s">
        <v>41</v>
      </c>
      <c r="I17" s="29">
        <f>+'TOTAL ENERO POR REGIÓN'!I17+'TOTAL FEBRERO POR REGIÓN'!I17+'TOTAL MARZO POR REGIÓN'!I17</f>
        <v>0</v>
      </c>
      <c r="J17" s="29">
        <f>+'TOTAL ENERO POR REGIÓN'!J17+'TOTAL FEBRERO POR REGIÓN'!J17+'TOTAL MARZO POR REGIÓN'!J17</f>
        <v>0</v>
      </c>
      <c r="K17" s="86">
        <v>0</v>
      </c>
      <c r="L17" s="30">
        <f t="shared" si="3"/>
        <v>0</v>
      </c>
      <c r="M17" s="86">
        <v>0</v>
      </c>
      <c r="N17" s="26"/>
      <c r="O17" s="66" t="s">
        <v>41</v>
      </c>
      <c r="P17" s="29">
        <f>+'TOTAL ENERO POR REGIÓN'!P17+'TOTAL FEBRERO POR REGIÓN'!P17+'TOTAL MARZO POR REGIÓN'!P17</f>
        <v>2653</v>
      </c>
      <c r="Q17" s="29">
        <f>+'TOTAL ENERO POR REGIÓN'!Q17+'TOTAL FEBRERO POR REGIÓN'!Q17+'TOTAL MARZO POR REGIÓN'!Q17</f>
        <v>2643</v>
      </c>
      <c r="R17" s="86">
        <f t="shared" si="4"/>
        <v>0.99623068224651334</v>
      </c>
      <c r="S17" s="30">
        <f t="shared" si="5"/>
        <v>10</v>
      </c>
      <c r="T17" s="86">
        <f t="shared" si="6"/>
        <v>3.7693177534866189E-3</v>
      </c>
      <c r="U17" s="26"/>
      <c r="V17" s="66" t="s">
        <v>41</v>
      </c>
      <c r="W17" s="29">
        <f>+'TOTAL ENERO POR REGIÓN'!W17+'TOTAL FEBRERO POR REGIÓN'!W17+'TOTAL MARZO POR REGIÓN'!W17</f>
        <v>1401</v>
      </c>
      <c r="X17" s="29">
        <f>+'TOTAL ENERO POR REGIÓN'!X17+'TOTAL FEBRERO POR REGIÓN'!X17+'TOTAL MARZO POR REGIÓN'!X17</f>
        <v>1398</v>
      </c>
      <c r="Y17" s="86">
        <f t="shared" si="7"/>
        <v>0.99785867237687365</v>
      </c>
      <c r="Z17" s="30">
        <f t="shared" si="8"/>
        <v>3</v>
      </c>
      <c r="AA17" s="86">
        <f t="shared" si="9"/>
        <v>2.1413276231263384E-3</v>
      </c>
    </row>
    <row r="18" spans="1:27" x14ac:dyDescent="0.25">
      <c r="A18" s="66" t="s">
        <v>42</v>
      </c>
      <c r="B18" s="29">
        <f>+'TOTAL ENERO POR REGIÓN'!B18+'TOTAL FEBRERO POR REGIÓN'!B18+'TOTAL MARZO POR REGIÓN'!B18</f>
        <v>740</v>
      </c>
      <c r="C18" s="30">
        <f>+'TOTAL ENERO POR REGIÓN'!C18+'TOTAL FEBRERO POR REGIÓN'!C18+'TOTAL MARZO POR REGIÓN'!C18</f>
        <v>740</v>
      </c>
      <c r="D18" s="86">
        <f t="shared" si="0"/>
        <v>1</v>
      </c>
      <c r="E18" s="68">
        <f t="shared" si="1"/>
        <v>0</v>
      </c>
      <c r="F18" s="86">
        <f t="shared" si="2"/>
        <v>0</v>
      </c>
      <c r="G18" s="25"/>
      <c r="H18" s="66" t="s">
        <v>42</v>
      </c>
      <c r="I18" s="29">
        <f>+'TOTAL ENERO POR REGIÓN'!I18+'TOTAL FEBRERO POR REGIÓN'!I18+'TOTAL MARZO POR REGIÓN'!I18</f>
        <v>0</v>
      </c>
      <c r="J18" s="29">
        <f>+'TOTAL ENERO POR REGIÓN'!J18+'TOTAL FEBRERO POR REGIÓN'!J18+'TOTAL MARZO POR REGIÓN'!J18</f>
        <v>0</v>
      </c>
      <c r="K18" s="86">
        <v>0</v>
      </c>
      <c r="L18" s="30">
        <f t="shared" si="3"/>
        <v>0</v>
      </c>
      <c r="M18" s="86">
        <v>0</v>
      </c>
      <c r="N18" s="26"/>
      <c r="O18" s="66" t="s">
        <v>42</v>
      </c>
      <c r="P18" s="29">
        <f>+'TOTAL ENERO POR REGIÓN'!P18+'TOTAL FEBRERO POR REGIÓN'!P18+'TOTAL MARZO POR REGIÓN'!P18</f>
        <v>965</v>
      </c>
      <c r="Q18" s="29">
        <f>+'TOTAL ENERO POR REGIÓN'!Q18+'TOTAL FEBRERO POR REGIÓN'!Q18+'TOTAL MARZO POR REGIÓN'!Q18</f>
        <v>965</v>
      </c>
      <c r="R18" s="86">
        <f t="shared" si="4"/>
        <v>1</v>
      </c>
      <c r="S18" s="30">
        <f t="shared" si="5"/>
        <v>0</v>
      </c>
      <c r="T18" s="86">
        <f t="shared" si="6"/>
        <v>0</v>
      </c>
      <c r="U18" s="26"/>
      <c r="V18" s="66" t="s">
        <v>42</v>
      </c>
      <c r="W18" s="29">
        <f>+'TOTAL ENERO POR REGIÓN'!W18+'TOTAL FEBRERO POR REGIÓN'!W18+'TOTAL MARZO POR REGIÓN'!W18</f>
        <v>514</v>
      </c>
      <c r="X18" s="29">
        <f>+'TOTAL ENERO POR REGIÓN'!X18+'TOTAL FEBRERO POR REGIÓN'!X18+'TOTAL MARZO POR REGIÓN'!X18</f>
        <v>514</v>
      </c>
      <c r="Y18" s="86">
        <f t="shared" si="7"/>
        <v>1</v>
      </c>
      <c r="Z18" s="30">
        <f t="shared" si="8"/>
        <v>0</v>
      </c>
      <c r="AA18" s="86">
        <f t="shared" si="9"/>
        <v>0</v>
      </c>
    </row>
    <row r="19" spans="1:27" x14ac:dyDescent="0.25">
      <c r="A19" s="66" t="s">
        <v>43</v>
      </c>
      <c r="B19" s="29">
        <f>+'TOTAL ENERO POR REGIÓN'!B19+'TOTAL FEBRERO POR REGIÓN'!B19+'TOTAL MARZO POR REGIÓN'!B19</f>
        <v>357</v>
      </c>
      <c r="C19" s="30">
        <f>+'TOTAL ENERO POR REGIÓN'!C19+'TOTAL FEBRERO POR REGIÓN'!C19+'TOTAL MARZO POR REGIÓN'!C19</f>
        <v>357</v>
      </c>
      <c r="D19" s="86">
        <f t="shared" si="0"/>
        <v>1</v>
      </c>
      <c r="E19" s="68">
        <f t="shared" si="1"/>
        <v>0</v>
      </c>
      <c r="F19" s="86">
        <f t="shared" si="2"/>
        <v>0</v>
      </c>
      <c r="G19" s="25"/>
      <c r="H19" s="66" t="s">
        <v>43</v>
      </c>
      <c r="I19" s="29">
        <f>+'TOTAL ENERO POR REGIÓN'!I19+'TOTAL FEBRERO POR REGIÓN'!I19+'TOTAL MARZO POR REGIÓN'!I19</f>
        <v>0</v>
      </c>
      <c r="J19" s="29">
        <f>+'TOTAL ENERO POR REGIÓN'!J19+'TOTAL FEBRERO POR REGIÓN'!J19+'TOTAL MARZO POR REGIÓN'!J19</f>
        <v>0</v>
      </c>
      <c r="K19" s="86">
        <v>0</v>
      </c>
      <c r="L19" s="30">
        <f t="shared" si="3"/>
        <v>0</v>
      </c>
      <c r="M19" s="86">
        <v>0</v>
      </c>
      <c r="N19" s="26"/>
      <c r="O19" s="66" t="s">
        <v>43</v>
      </c>
      <c r="P19" s="29">
        <f>+'TOTAL ENERO POR REGIÓN'!P19+'TOTAL FEBRERO POR REGIÓN'!P19+'TOTAL MARZO POR REGIÓN'!P19</f>
        <v>463</v>
      </c>
      <c r="Q19" s="29">
        <f>+'TOTAL ENERO POR REGIÓN'!Q19+'TOTAL FEBRERO POR REGIÓN'!Q19+'TOTAL MARZO POR REGIÓN'!Q19</f>
        <v>461</v>
      </c>
      <c r="R19" s="86">
        <f t="shared" si="4"/>
        <v>0.99568034557235419</v>
      </c>
      <c r="S19" s="30">
        <f t="shared" si="5"/>
        <v>2</v>
      </c>
      <c r="T19" s="86">
        <f t="shared" si="6"/>
        <v>4.3196544276457886E-3</v>
      </c>
      <c r="U19" s="26"/>
      <c r="V19" s="66" t="s">
        <v>43</v>
      </c>
      <c r="W19" s="29">
        <f>+'TOTAL ENERO POR REGIÓN'!W19+'TOTAL FEBRERO POR REGIÓN'!W19+'TOTAL MARZO POR REGIÓN'!W19</f>
        <v>476</v>
      </c>
      <c r="X19" s="29">
        <f>+'TOTAL ENERO POR REGIÓN'!X19+'TOTAL FEBRERO POR REGIÓN'!X19+'TOTAL MARZO POR REGIÓN'!X19</f>
        <v>476</v>
      </c>
      <c r="Y19" s="86">
        <f t="shared" si="7"/>
        <v>1</v>
      </c>
      <c r="Z19" s="30">
        <f t="shared" si="8"/>
        <v>0</v>
      </c>
      <c r="AA19" s="86">
        <f t="shared" si="9"/>
        <v>0</v>
      </c>
    </row>
    <row r="20" spans="1:27" x14ac:dyDescent="0.25">
      <c r="A20" s="66" t="s">
        <v>44</v>
      </c>
      <c r="B20" s="29">
        <f>+'TOTAL ENERO POR REGIÓN'!B20+'TOTAL FEBRERO POR REGIÓN'!B20+'TOTAL MARZO POR REGIÓN'!B20</f>
        <v>170</v>
      </c>
      <c r="C20" s="30">
        <f>+'TOTAL ENERO POR REGIÓN'!C20+'TOTAL FEBRERO POR REGIÓN'!C20+'TOTAL MARZO POR REGIÓN'!C20</f>
        <v>169</v>
      </c>
      <c r="D20" s="86">
        <f t="shared" si="0"/>
        <v>0.99411764705882355</v>
      </c>
      <c r="E20" s="68">
        <f t="shared" si="1"/>
        <v>1</v>
      </c>
      <c r="F20" s="86">
        <f t="shared" si="2"/>
        <v>5.8823529411764705E-3</v>
      </c>
      <c r="G20" s="25"/>
      <c r="H20" s="66" t="s">
        <v>44</v>
      </c>
      <c r="I20" s="29">
        <f>+'TOTAL ENERO POR REGIÓN'!I20+'TOTAL FEBRERO POR REGIÓN'!I20+'TOTAL MARZO POR REGIÓN'!I20</f>
        <v>0</v>
      </c>
      <c r="J20" s="29">
        <f>+'TOTAL ENERO POR REGIÓN'!J20+'TOTAL FEBRERO POR REGIÓN'!J20+'TOTAL MARZO POR REGIÓN'!J20</f>
        <v>0</v>
      </c>
      <c r="K20" s="86">
        <v>0</v>
      </c>
      <c r="L20" s="30">
        <f t="shared" si="3"/>
        <v>0</v>
      </c>
      <c r="M20" s="86">
        <v>0</v>
      </c>
      <c r="N20" s="26"/>
      <c r="O20" s="66" t="s">
        <v>44</v>
      </c>
      <c r="P20" s="29">
        <f>+'TOTAL ENERO POR REGIÓN'!P20+'TOTAL FEBRERO POR REGIÓN'!P20+'TOTAL MARZO POR REGIÓN'!P20</f>
        <v>243</v>
      </c>
      <c r="Q20" s="29">
        <f>+'TOTAL ENERO POR REGIÓN'!Q20+'TOTAL FEBRERO POR REGIÓN'!Q20+'TOTAL MARZO POR REGIÓN'!Q20</f>
        <v>243</v>
      </c>
      <c r="R20" s="86">
        <f t="shared" si="4"/>
        <v>1</v>
      </c>
      <c r="S20" s="30">
        <f t="shared" si="5"/>
        <v>0</v>
      </c>
      <c r="T20" s="86">
        <f t="shared" si="6"/>
        <v>0</v>
      </c>
      <c r="U20" s="26"/>
      <c r="V20" s="66" t="s">
        <v>44</v>
      </c>
      <c r="W20" s="29">
        <f>+'TOTAL ENERO POR REGIÓN'!W20+'TOTAL FEBRERO POR REGIÓN'!W20+'TOTAL MARZO POR REGIÓN'!W20</f>
        <v>210</v>
      </c>
      <c r="X20" s="29">
        <f>+'TOTAL ENERO POR REGIÓN'!X20+'TOTAL FEBRERO POR REGIÓN'!X20+'TOTAL MARZO POR REGIÓN'!X20</f>
        <v>210</v>
      </c>
      <c r="Y20" s="86">
        <f t="shared" si="7"/>
        <v>1</v>
      </c>
      <c r="Z20" s="30">
        <f t="shared" si="8"/>
        <v>0</v>
      </c>
      <c r="AA20" s="86">
        <f t="shared" si="9"/>
        <v>0</v>
      </c>
    </row>
    <row r="21" spans="1:27" x14ac:dyDescent="0.25">
      <c r="A21" s="66" t="s">
        <v>15</v>
      </c>
      <c r="B21" s="70">
        <f>SUM(B7:B20)</f>
        <v>6001</v>
      </c>
      <c r="C21" s="70">
        <f>SUM(C7:C20)</f>
        <v>5995</v>
      </c>
      <c r="D21" s="93">
        <f t="shared" si="0"/>
        <v>0.99900016663889357</v>
      </c>
      <c r="E21" s="71">
        <f t="shared" si="1"/>
        <v>6</v>
      </c>
      <c r="F21" s="93">
        <f t="shared" si="2"/>
        <v>9.9983336110648227E-4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96">
        <v>0</v>
      </c>
      <c r="L21" s="93">
        <f t="shared" si="3"/>
        <v>0</v>
      </c>
      <c r="M21" s="96">
        <v>0</v>
      </c>
      <c r="N21" s="26"/>
      <c r="O21" s="66" t="s">
        <v>15</v>
      </c>
      <c r="P21" s="70">
        <f>SUM(P7:P20)</f>
        <v>7302</v>
      </c>
      <c r="Q21" s="70">
        <f>+P21</f>
        <v>7302</v>
      </c>
      <c r="R21" s="96">
        <f t="shared" si="4"/>
        <v>1</v>
      </c>
      <c r="S21" s="95">
        <f>SUM(S7:S20)</f>
        <v>24</v>
      </c>
      <c r="T21" s="93">
        <f t="shared" si="6"/>
        <v>3.286770747740345E-3</v>
      </c>
      <c r="U21" s="26"/>
      <c r="V21" s="66" t="s">
        <v>15</v>
      </c>
      <c r="W21" s="70">
        <f>SUM(W7:W20)</f>
        <v>4418</v>
      </c>
      <c r="X21" s="70">
        <f>+W21</f>
        <v>4418</v>
      </c>
      <c r="Y21" s="96">
        <f t="shared" si="7"/>
        <v>1</v>
      </c>
      <c r="Z21" s="95">
        <f>SUM(Z7:Z20)</f>
        <v>6</v>
      </c>
      <c r="AA21" s="93">
        <f t="shared" si="9"/>
        <v>1.358080579447714E-3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5" t="s">
        <v>45</v>
      </c>
      <c r="B23" s="136" t="s">
        <v>26</v>
      </c>
      <c r="C23" s="136" t="s">
        <v>27</v>
      </c>
      <c r="D23" s="133" t="s">
        <v>28</v>
      </c>
      <c r="E23" s="136" t="s">
        <v>29</v>
      </c>
      <c r="F23" s="133" t="s">
        <v>30</v>
      </c>
      <c r="G23" s="25"/>
      <c r="H23" s="135" t="s">
        <v>45</v>
      </c>
      <c r="I23" s="136" t="s">
        <v>26</v>
      </c>
      <c r="J23" s="136" t="s">
        <v>27</v>
      </c>
      <c r="K23" s="133" t="s">
        <v>28</v>
      </c>
      <c r="L23" s="136" t="s">
        <v>29</v>
      </c>
      <c r="M23" s="133" t="s">
        <v>30</v>
      </c>
      <c r="N23" s="26"/>
      <c r="O23" s="135" t="s">
        <v>45</v>
      </c>
      <c r="P23" s="136" t="s">
        <v>26</v>
      </c>
      <c r="Q23" s="136" t="s">
        <v>27</v>
      </c>
      <c r="R23" s="133" t="s">
        <v>28</v>
      </c>
      <c r="S23" s="136" t="s">
        <v>29</v>
      </c>
      <c r="T23" s="133" t="s">
        <v>30</v>
      </c>
      <c r="U23" s="26"/>
      <c r="V23" s="135" t="s">
        <v>45</v>
      </c>
      <c r="W23" s="136" t="s">
        <v>26</v>
      </c>
      <c r="X23" s="136" t="s">
        <v>27</v>
      </c>
      <c r="Y23" s="133" t="s">
        <v>28</v>
      </c>
      <c r="Z23" s="136" t="s">
        <v>29</v>
      </c>
      <c r="AA23" s="133" t="s">
        <v>30</v>
      </c>
    </row>
    <row r="24" spans="1:27" x14ac:dyDescent="0.25">
      <c r="A24" s="135"/>
      <c r="B24" s="136"/>
      <c r="C24" s="136"/>
      <c r="D24" s="133"/>
      <c r="E24" s="136"/>
      <c r="F24" s="133"/>
      <c r="G24" s="25"/>
      <c r="H24" s="135"/>
      <c r="I24" s="136"/>
      <c r="J24" s="136"/>
      <c r="K24" s="133"/>
      <c r="L24" s="136"/>
      <c r="M24" s="133"/>
      <c r="N24" s="26"/>
      <c r="O24" s="135"/>
      <c r="P24" s="136"/>
      <c r="Q24" s="136"/>
      <c r="R24" s="133"/>
      <c r="S24" s="136"/>
      <c r="T24" s="133"/>
      <c r="U24" s="26"/>
      <c r="V24" s="135"/>
      <c r="W24" s="136"/>
      <c r="X24" s="136"/>
      <c r="Y24" s="133"/>
      <c r="Z24" s="136"/>
      <c r="AA24" s="133"/>
    </row>
    <row r="25" spans="1:27" x14ac:dyDescent="0.25">
      <c r="A25" s="63" t="s">
        <v>46</v>
      </c>
      <c r="B25" s="35">
        <f>+'TOTAL ENERO POR REGIÓN'!B25+'TOTAL FEBRERO POR REGIÓN'!B25+'TOTAL MARZO POR REGIÓN'!B25</f>
        <v>153</v>
      </c>
      <c r="C25" s="35">
        <f>+'TOTAL ENERO POR REGIÓN'!C25+'TOTAL FEBRERO POR REGIÓN'!C25+'TOTAL MARZO POR REGIÓN'!C25</f>
        <v>153</v>
      </c>
      <c r="D25" s="91">
        <f t="shared" ref="D25:D35" si="10">+C25/B25</f>
        <v>1</v>
      </c>
      <c r="E25" s="64">
        <f t="shared" ref="E25:E35" si="11">+B25-C25</f>
        <v>0</v>
      </c>
      <c r="F25" s="91">
        <f t="shared" ref="F25:F35" si="12">+E25/B25</f>
        <v>0</v>
      </c>
      <c r="G25" s="25"/>
      <c r="H25" s="63" t="s">
        <v>46</v>
      </c>
      <c r="I25" s="35">
        <f>+'TOTAL ENERO POR REGIÓN'!I25+'TOTAL FEBRERO POR REGIÓN'!I25+'TOTAL MARZO POR REGIÓN'!I25</f>
        <v>0</v>
      </c>
      <c r="J25" s="35">
        <f>+'TOTAL ENERO POR REGIÓN'!J25+'TOTAL FEBRERO POR REGIÓN'!J25+'TOTAL MARZO POR REGIÓN'!J25</f>
        <v>0</v>
      </c>
      <c r="K25" s="91">
        <v>0</v>
      </c>
      <c r="L25" s="81">
        <f t="shared" ref="L25:L35" si="13">+I25-J25</f>
        <v>0</v>
      </c>
      <c r="M25" s="91">
        <v>0</v>
      </c>
      <c r="N25" s="26"/>
      <c r="O25" s="63" t="s">
        <v>46</v>
      </c>
      <c r="P25" s="35">
        <f>+'TOTAL ENERO POR REGIÓN'!P25+'TOTAL FEBRERO POR REGIÓN'!P25+'TOTAL MARZO POR REGIÓN'!P25</f>
        <v>356</v>
      </c>
      <c r="Q25" s="35">
        <f>+'TOTAL ENERO POR REGIÓN'!Q25+'TOTAL FEBRERO POR REGIÓN'!Q25+'TOTAL MARZO POR REGIÓN'!Q25</f>
        <v>354</v>
      </c>
      <c r="R25" s="91">
        <f t="shared" ref="R25:R35" si="14">+Q25/P25</f>
        <v>0.9943820224719101</v>
      </c>
      <c r="S25" s="81">
        <f t="shared" ref="S25:S35" si="15">+P25-Q25</f>
        <v>2</v>
      </c>
      <c r="T25" s="91">
        <f t="shared" ref="T25:T35" si="16">+S25/P25</f>
        <v>5.6179775280898875E-3</v>
      </c>
      <c r="U25" s="26"/>
      <c r="V25" s="63" t="s">
        <v>46</v>
      </c>
      <c r="W25" s="35">
        <f>+'TOTAL ENERO POR REGIÓN'!W25+'TOTAL FEBRERO POR REGIÓN'!W25+'TOTAL MARZO POR REGIÓN'!W25</f>
        <v>439</v>
      </c>
      <c r="X25" s="81">
        <f>+'TOTAL ENERO POR REGIÓN'!X25+'TOTAL FEBRERO POR REGIÓN'!X25+'TOTAL MARZO POR REGIÓN'!X25</f>
        <v>438</v>
      </c>
      <c r="Y25" s="91">
        <f t="shared" ref="Y25:Y35" si="17">+X25/W25</f>
        <v>0.99772209567198178</v>
      </c>
      <c r="Z25" s="81">
        <f t="shared" ref="Z25:Z35" si="18">+W25-X25</f>
        <v>1</v>
      </c>
      <c r="AA25" s="91">
        <f t="shared" ref="AA25:AA35" si="19">+Z25/W25</f>
        <v>2.2779043280182231E-3</v>
      </c>
    </row>
    <row r="26" spans="1:27" x14ac:dyDescent="0.25">
      <c r="A26" s="63" t="s">
        <v>47</v>
      </c>
      <c r="B26" s="35">
        <f>+'TOTAL ENERO POR REGIÓN'!B26+'TOTAL FEBRERO POR REGIÓN'!B26+'TOTAL MARZO POR REGIÓN'!B26</f>
        <v>467</v>
      </c>
      <c r="C26" s="35">
        <f>+'TOTAL ENERO POR REGIÓN'!C26+'TOTAL FEBRERO POR REGIÓN'!C26+'TOTAL MARZO POR REGIÓN'!C26</f>
        <v>464</v>
      </c>
      <c r="D26" s="91">
        <f t="shared" si="10"/>
        <v>0.99357601713062094</v>
      </c>
      <c r="E26" s="64">
        <f t="shared" si="11"/>
        <v>3</v>
      </c>
      <c r="F26" s="91">
        <f t="shared" si="12"/>
        <v>6.4239828693790149E-3</v>
      </c>
      <c r="G26" s="25"/>
      <c r="H26" s="63" t="s">
        <v>47</v>
      </c>
      <c r="I26" s="35">
        <f>+'TOTAL ENERO POR REGIÓN'!I26+'TOTAL FEBRERO POR REGIÓN'!I26+'TOTAL MARZO POR REGIÓN'!I26</f>
        <v>0</v>
      </c>
      <c r="J26" s="35">
        <f>+'TOTAL ENERO POR REGIÓN'!J26+'TOTAL FEBRERO POR REGIÓN'!J26+'TOTAL MARZO POR REGIÓN'!J26</f>
        <v>0</v>
      </c>
      <c r="K26" s="91">
        <v>0</v>
      </c>
      <c r="L26" s="81">
        <f t="shared" si="13"/>
        <v>0</v>
      </c>
      <c r="M26" s="91">
        <v>0</v>
      </c>
      <c r="N26" s="26"/>
      <c r="O26" s="63" t="s">
        <v>47</v>
      </c>
      <c r="P26" s="35">
        <f>+'TOTAL ENERO POR REGIÓN'!P26+'TOTAL FEBRERO POR REGIÓN'!P26+'TOTAL MARZO POR REGIÓN'!P26</f>
        <v>791</v>
      </c>
      <c r="Q26" s="35">
        <f>+'TOTAL ENERO POR REGIÓN'!Q26+'TOTAL FEBRERO POR REGIÓN'!Q26+'TOTAL MARZO POR REGIÓN'!Q26</f>
        <v>790</v>
      </c>
      <c r="R26" s="91">
        <f t="shared" si="14"/>
        <v>0.99873577749683939</v>
      </c>
      <c r="S26" s="81">
        <f t="shared" si="15"/>
        <v>1</v>
      </c>
      <c r="T26" s="91">
        <f t="shared" si="16"/>
        <v>1.2642225031605564E-3</v>
      </c>
      <c r="U26" s="26"/>
      <c r="V26" s="63" t="s">
        <v>47</v>
      </c>
      <c r="W26" s="35">
        <f>+'TOTAL ENERO POR REGIÓN'!W26+'TOTAL FEBRERO POR REGIÓN'!W26+'TOTAL MARZO POR REGIÓN'!W26</f>
        <v>346</v>
      </c>
      <c r="X26" s="81">
        <f>+'TOTAL ENERO POR REGIÓN'!X26+'TOTAL FEBRERO POR REGIÓN'!X26+'TOTAL MARZO POR REGIÓN'!X26</f>
        <v>346</v>
      </c>
      <c r="Y26" s="91">
        <f t="shared" si="17"/>
        <v>1</v>
      </c>
      <c r="Z26" s="81">
        <f t="shared" si="18"/>
        <v>0</v>
      </c>
      <c r="AA26" s="91">
        <f t="shared" si="19"/>
        <v>0</v>
      </c>
    </row>
    <row r="27" spans="1:27" x14ac:dyDescent="0.25">
      <c r="A27" s="63" t="s">
        <v>48</v>
      </c>
      <c r="B27" s="35">
        <f>+'TOTAL ENERO POR REGIÓN'!B27+'TOTAL FEBRERO POR REGIÓN'!B27+'TOTAL MARZO POR REGIÓN'!B27</f>
        <v>48</v>
      </c>
      <c r="C27" s="35">
        <f>+'TOTAL ENERO POR REGIÓN'!C27+'TOTAL FEBRERO POR REGIÓN'!C27+'TOTAL MARZO POR REGIÓN'!C27</f>
        <v>48</v>
      </c>
      <c r="D27" s="91">
        <f t="shared" si="10"/>
        <v>1</v>
      </c>
      <c r="E27" s="64">
        <f t="shared" si="11"/>
        <v>0</v>
      </c>
      <c r="F27" s="91">
        <f t="shared" si="12"/>
        <v>0</v>
      </c>
      <c r="G27" s="25"/>
      <c r="H27" s="63" t="s">
        <v>48</v>
      </c>
      <c r="I27" s="35">
        <f>+'TOTAL ENERO POR REGIÓN'!I27+'TOTAL FEBRERO POR REGIÓN'!I27+'TOTAL MARZO POR REGIÓN'!I27</f>
        <v>0</v>
      </c>
      <c r="J27" s="35">
        <f>+'TOTAL ENERO POR REGIÓN'!J27+'TOTAL FEBRERO POR REGIÓN'!J27+'TOTAL MARZO POR REGIÓN'!J27</f>
        <v>0</v>
      </c>
      <c r="K27" s="91">
        <v>0</v>
      </c>
      <c r="L27" s="81">
        <f t="shared" si="13"/>
        <v>0</v>
      </c>
      <c r="M27" s="91">
        <v>0</v>
      </c>
      <c r="N27" s="26"/>
      <c r="O27" s="63" t="s">
        <v>48</v>
      </c>
      <c r="P27" s="35">
        <f>+'TOTAL ENERO POR REGIÓN'!P27+'TOTAL FEBRERO POR REGIÓN'!P27+'TOTAL MARZO POR REGIÓN'!P27</f>
        <v>80</v>
      </c>
      <c r="Q27" s="35">
        <f>+'TOTAL ENERO POR REGIÓN'!Q27+'TOTAL FEBRERO POR REGIÓN'!Q27+'TOTAL MARZO POR REGIÓN'!Q27</f>
        <v>80</v>
      </c>
      <c r="R27" s="91">
        <f t="shared" si="14"/>
        <v>1</v>
      </c>
      <c r="S27" s="81">
        <f t="shared" si="15"/>
        <v>0</v>
      </c>
      <c r="T27" s="91">
        <f t="shared" si="16"/>
        <v>0</v>
      </c>
      <c r="U27" s="26"/>
      <c r="V27" s="63" t="s">
        <v>48</v>
      </c>
      <c r="W27" s="35">
        <f>+'TOTAL ENERO POR REGIÓN'!W27+'TOTAL FEBRERO POR REGIÓN'!W27+'TOTAL MARZO POR REGIÓN'!W27</f>
        <v>110</v>
      </c>
      <c r="X27" s="81">
        <f>+'TOTAL ENERO POR REGIÓN'!X27+'TOTAL FEBRERO POR REGIÓN'!X27+'TOTAL MARZO POR REGIÓN'!X27</f>
        <v>110</v>
      </c>
      <c r="Y27" s="91">
        <f t="shared" si="17"/>
        <v>1</v>
      </c>
      <c r="Z27" s="81">
        <f t="shared" si="18"/>
        <v>0</v>
      </c>
      <c r="AA27" s="91">
        <f t="shared" si="19"/>
        <v>0</v>
      </c>
    </row>
    <row r="28" spans="1:27" x14ac:dyDescent="0.25">
      <c r="A28" s="63" t="s">
        <v>49</v>
      </c>
      <c r="B28" s="35">
        <f>+'TOTAL ENERO POR REGIÓN'!B28+'TOTAL FEBRERO POR REGIÓN'!B28+'TOTAL MARZO POR REGIÓN'!B28</f>
        <v>946</v>
      </c>
      <c r="C28" s="35">
        <f>+'TOTAL ENERO POR REGIÓN'!C28+'TOTAL FEBRERO POR REGIÓN'!C28+'TOTAL MARZO POR REGIÓN'!C28</f>
        <v>942</v>
      </c>
      <c r="D28" s="91">
        <f t="shared" si="10"/>
        <v>0.99577167019027479</v>
      </c>
      <c r="E28" s="64">
        <f t="shared" si="11"/>
        <v>4</v>
      </c>
      <c r="F28" s="91">
        <f t="shared" si="12"/>
        <v>4.2283298097251587E-3</v>
      </c>
      <c r="G28" s="25"/>
      <c r="H28" s="63" t="s">
        <v>49</v>
      </c>
      <c r="I28" s="35">
        <f>+'TOTAL ENERO POR REGIÓN'!I28+'TOTAL FEBRERO POR REGIÓN'!I28+'TOTAL MARZO POR REGIÓN'!I28</f>
        <v>0</v>
      </c>
      <c r="J28" s="35">
        <f>+'TOTAL ENERO POR REGIÓN'!J28+'TOTAL FEBRERO POR REGIÓN'!J28+'TOTAL MARZO POR REGIÓN'!J28</f>
        <v>0</v>
      </c>
      <c r="K28" s="91">
        <v>0</v>
      </c>
      <c r="L28" s="81">
        <f t="shared" si="13"/>
        <v>0</v>
      </c>
      <c r="M28" s="91">
        <v>0</v>
      </c>
      <c r="N28" s="26"/>
      <c r="O28" s="63" t="s">
        <v>49</v>
      </c>
      <c r="P28" s="35">
        <f>+'TOTAL ENERO POR REGIÓN'!P28+'TOTAL FEBRERO POR REGIÓN'!P28+'TOTAL MARZO POR REGIÓN'!P28</f>
        <v>1412</v>
      </c>
      <c r="Q28" s="35">
        <f>+'TOTAL ENERO POR REGIÓN'!Q28+'TOTAL FEBRERO POR REGIÓN'!Q28+'TOTAL MARZO POR REGIÓN'!Q28</f>
        <v>1407</v>
      </c>
      <c r="R28" s="91">
        <f t="shared" si="14"/>
        <v>0.9964589235127479</v>
      </c>
      <c r="S28" s="81">
        <f t="shared" si="15"/>
        <v>5</v>
      </c>
      <c r="T28" s="91">
        <f t="shared" si="16"/>
        <v>3.5410764872521247E-3</v>
      </c>
      <c r="U28" s="26"/>
      <c r="V28" s="63" t="s">
        <v>49</v>
      </c>
      <c r="W28" s="35">
        <f>+'TOTAL ENERO POR REGIÓN'!W28+'TOTAL FEBRERO POR REGIÓN'!W28+'TOTAL MARZO POR REGIÓN'!W28</f>
        <v>1075</v>
      </c>
      <c r="X28" s="81">
        <f>+'TOTAL ENERO POR REGIÓN'!X28+'TOTAL FEBRERO POR REGIÓN'!X28+'TOTAL MARZO POR REGIÓN'!X28</f>
        <v>1075</v>
      </c>
      <c r="Y28" s="91">
        <f t="shared" si="17"/>
        <v>1</v>
      </c>
      <c r="Z28" s="81">
        <f t="shared" si="18"/>
        <v>0</v>
      </c>
      <c r="AA28" s="91">
        <f t="shared" si="19"/>
        <v>0</v>
      </c>
    </row>
    <row r="29" spans="1:27" x14ac:dyDescent="0.25">
      <c r="A29" s="63" t="s">
        <v>50</v>
      </c>
      <c r="B29" s="35">
        <f>+'TOTAL ENERO POR REGIÓN'!B29+'TOTAL FEBRERO POR REGIÓN'!B29+'TOTAL MARZO POR REGIÓN'!B29</f>
        <v>13</v>
      </c>
      <c r="C29" s="35">
        <f>+'TOTAL ENERO POR REGIÓN'!C29+'TOTAL FEBRERO POR REGIÓN'!C29+'TOTAL MARZO POR REGIÓN'!C29</f>
        <v>13</v>
      </c>
      <c r="D29" s="91">
        <f t="shared" si="10"/>
        <v>1</v>
      </c>
      <c r="E29" s="64">
        <f t="shared" si="11"/>
        <v>0</v>
      </c>
      <c r="F29" s="91">
        <f t="shared" si="12"/>
        <v>0</v>
      </c>
      <c r="G29" s="25"/>
      <c r="H29" s="63" t="s">
        <v>50</v>
      </c>
      <c r="I29" s="35">
        <f>+'TOTAL ENERO POR REGIÓN'!I29+'TOTAL FEBRERO POR REGIÓN'!I29+'TOTAL MARZO POR REGIÓN'!I29</f>
        <v>0</v>
      </c>
      <c r="J29" s="35">
        <f>+'TOTAL ENERO POR REGIÓN'!J29+'TOTAL FEBRERO POR REGIÓN'!J29+'TOTAL MARZO POR REGIÓN'!J29</f>
        <v>0</v>
      </c>
      <c r="K29" s="91">
        <v>0</v>
      </c>
      <c r="L29" s="81">
        <f t="shared" si="13"/>
        <v>0</v>
      </c>
      <c r="M29" s="91">
        <v>0</v>
      </c>
      <c r="N29" s="26"/>
      <c r="O29" s="63" t="s">
        <v>50</v>
      </c>
      <c r="P29" s="35">
        <f>+'TOTAL ENERO POR REGIÓN'!P29+'TOTAL FEBRERO POR REGIÓN'!P29+'TOTAL MARZO POR REGIÓN'!P29</f>
        <v>26</v>
      </c>
      <c r="Q29" s="35">
        <f>+'TOTAL ENERO POR REGIÓN'!Q29+'TOTAL FEBRERO POR REGIÓN'!Q29+'TOTAL MARZO POR REGIÓN'!Q29</f>
        <v>26</v>
      </c>
      <c r="R29" s="91">
        <f t="shared" si="14"/>
        <v>1</v>
      </c>
      <c r="S29" s="81">
        <f t="shared" si="15"/>
        <v>0</v>
      </c>
      <c r="T29" s="91">
        <f t="shared" si="16"/>
        <v>0</v>
      </c>
      <c r="U29" s="26"/>
      <c r="V29" s="63" t="s">
        <v>50</v>
      </c>
      <c r="W29" s="35">
        <f>+'TOTAL ENERO POR REGIÓN'!W29+'TOTAL FEBRERO POR REGIÓN'!W29+'TOTAL MARZO POR REGIÓN'!W29</f>
        <v>51</v>
      </c>
      <c r="X29" s="81">
        <f>+'TOTAL ENERO POR REGIÓN'!X29+'TOTAL FEBRERO POR REGIÓN'!X29+'TOTAL MARZO POR REGIÓN'!X29</f>
        <v>51</v>
      </c>
      <c r="Y29" s="91">
        <f t="shared" si="17"/>
        <v>1</v>
      </c>
      <c r="Z29" s="81">
        <f t="shared" si="18"/>
        <v>0</v>
      </c>
      <c r="AA29" s="91">
        <f t="shared" si="19"/>
        <v>0</v>
      </c>
    </row>
    <row r="30" spans="1:27" x14ac:dyDescent="0.25">
      <c r="A30" s="63" t="s">
        <v>51</v>
      </c>
      <c r="B30" s="35">
        <f>+'TOTAL ENERO POR REGIÓN'!B30+'TOTAL FEBRERO POR REGIÓN'!B30+'TOTAL MARZO POR REGIÓN'!B30</f>
        <v>235</v>
      </c>
      <c r="C30" s="35">
        <f>+'TOTAL ENERO POR REGIÓN'!C30+'TOTAL FEBRERO POR REGIÓN'!C30+'TOTAL MARZO POR REGIÓN'!C30</f>
        <v>234</v>
      </c>
      <c r="D30" s="91">
        <f t="shared" si="10"/>
        <v>0.99574468085106382</v>
      </c>
      <c r="E30" s="64">
        <f t="shared" si="11"/>
        <v>1</v>
      </c>
      <c r="F30" s="91">
        <f t="shared" si="12"/>
        <v>4.2553191489361703E-3</v>
      </c>
      <c r="G30" s="25"/>
      <c r="H30" s="63" t="s">
        <v>51</v>
      </c>
      <c r="I30" s="35">
        <f>+'TOTAL ENERO POR REGIÓN'!I30+'TOTAL FEBRERO POR REGIÓN'!I30+'TOTAL MARZO POR REGIÓN'!I30</f>
        <v>0</v>
      </c>
      <c r="J30" s="35">
        <f>+'TOTAL ENERO POR REGIÓN'!J30+'TOTAL FEBRERO POR REGIÓN'!J30+'TOTAL MARZO POR REGIÓN'!J30</f>
        <v>0</v>
      </c>
      <c r="K30" s="91">
        <v>0</v>
      </c>
      <c r="L30" s="81">
        <f t="shared" si="13"/>
        <v>0</v>
      </c>
      <c r="M30" s="91">
        <v>0</v>
      </c>
      <c r="N30" s="26"/>
      <c r="O30" s="63" t="s">
        <v>51</v>
      </c>
      <c r="P30" s="35">
        <f>+'TOTAL ENERO POR REGIÓN'!P30+'TOTAL FEBRERO POR REGIÓN'!P30+'TOTAL MARZO POR REGIÓN'!P30</f>
        <v>292</v>
      </c>
      <c r="Q30" s="35">
        <f>+'TOTAL ENERO POR REGIÓN'!Q30+'TOTAL FEBRERO POR REGIÓN'!Q30+'TOTAL MARZO POR REGIÓN'!Q30</f>
        <v>292</v>
      </c>
      <c r="R30" s="91">
        <f t="shared" si="14"/>
        <v>1</v>
      </c>
      <c r="S30" s="81">
        <f t="shared" si="15"/>
        <v>0</v>
      </c>
      <c r="T30" s="91">
        <f t="shared" si="16"/>
        <v>0</v>
      </c>
      <c r="U30" s="26"/>
      <c r="V30" s="63" t="s">
        <v>51</v>
      </c>
      <c r="W30" s="35">
        <f>+'TOTAL ENERO POR REGIÓN'!W30+'TOTAL FEBRERO POR REGIÓN'!W30+'TOTAL MARZO POR REGIÓN'!W30</f>
        <v>325</v>
      </c>
      <c r="X30" s="81">
        <f>+'TOTAL ENERO POR REGIÓN'!X30+'TOTAL FEBRERO POR REGIÓN'!X30+'TOTAL MARZO POR REGIÓN'!X30</f>
        <v>323</v>
      </c>
      <c r="Y30" s="91">
        <f t="shared" si="17"/>
        <v>0.99384615384615382</v>
      </c>
      <c r="Z30" s="81">
        <f t="shared" si="18"/>
        <v>2</v>
      </c>
      <c r="AA30" s="91">
        <f t="shared" si="19"/>
        <v>6.1538461538461538E-3</v>
      </c>
    </row>
    <row r="31" spans="1:27" x14ac:dyDescent="0.25">
      <c r="A31" s="63" t="s">
        <v>52</v>
      </c>
      <c r="B31" s="35">
        <f>+'TOTAL ENERO POR REGIÓN'!B31+'TOTAL FEBRERO POR REGIÓN'!B31+'TOTAL MARZO POR REGIÓN'!B31</f>
        <v>283</v>
      </c>
      <c r="C31" s="35">
        <f>+'TOTAL ENERO POR REGIÓN'!C31+'TOTAL FEBRERO POR REGIÓN'!C31+'TOTAL MARZO POR REGIÓN'!C31</f>
        <v>282</v>
      </c>
      <c r="D31" s="91">
        <f t="shared" si="10"/>
        <v>0.99646643109540634</v>
      </c>
      <c r="E31" s="64">
        <f t="shared" si="11"/>
        <v>1</v>
      </c>
      <c r="F31" s="91">
        <f t="shared" si="12"/>
        <v>3.5335689045936395E-3</v>
      </c>
      <c r="G31" s="25"/>
      <c r="H31" s="63" t="s">
        <v>52</v>
      </c>
      <c r="I31" s="35">
        <f>+'TOTAL ENERO POR REGIÓN'!I31+'TOTAL FEBRERO POR REGIÓN'!I31+'TOTAL MARZO POR REGIÓN'!I31</f>
        <v>0</v>
      </c>
      <c r="J31" s="35">
        <f>+'TOTAL ENERO POR REGIÓN'!J31+'TOTAL FEBRERO POR REGIÓN'!J31+'TOTAL MARZO POR REGIÓN'!J31</f>
        <v>0</v>
      </c>
      <c r="K31" s="91">
        <v>0</v>
      </c>
      <c r="L31" s="81">
        <f t="shared" si="13"/>
        <v>0</v>
      </c>
      <c r="M31" s="91">
        <v>0</v>
      </c>
      <c r="N31" s="26"/>
      <c r="O31" s="63" t="s">
        <v>52</v>
      </c>
      <c r="P31" s="35">
        <f>+'TOTAL ENERO POR REGIÓN'!P31+'TOTAL FEBRERO POR REGIÓN'!P31+'TOTAL MARZO POR REGIÓN'!P31</f>
        <v>337</v>
      </c>
      <c r="Q31" s="35">
        <f>+'TOTAL ENERO POR REGIÓN'!Q31+'TOTAL FEBRERO POR REGIÓN'!Q31+'TOTAL MARZO POR REGIÓN'!Q31</f>
        <v>337</v>
      </c>
      <c r="R31" s="91">
        <f t="shared" si="14"/>
        <v>1</v>
      </c>
      <c r="S31" s="81">
        <f t="shared" si="15"/>
        <v>0</v>
      </c>
      <c r="T31" s="91">
        <f t="shared" si="16"/>
        <v>0</v>
      </c>
      <c r="U31" s="26"/>
      <c r="V31" s="63" t="s">
        <v>52</v>
      </c>
      <c r="W31" s="35">
        <f>+'TOTAL ENERO POR REGIÓN'!W31+'TOTAL FEBRERO POR REGIÓN'!W31+'TOTAL MARZO POR REGIÓN'!W31</f>
        <v>234</v>
      </c>
      <c r="X31" s="81">
        <f>+'TOTAL ENERO POR REGIÓN'!X31+'TOTAL FEBRERO POR REGIÓN'!X31+'TOTAL MARZO POR REGIÓN'!X31</f>
        <v>234</v>
      </c>
      <c r="Y31" s="91">
        <f t="shared" si="17"/>
        <v>1</v>
      </c>
      <c r="Z31" s="81">
        <f t="shared" si="18"/>
        <v>0</v>
      </c>
      <c r="AA31" s="91">
        <f t="shared" si="19"/>
        <v>0</v>
      </c>
    </row>
    <row r="32" spans="1:27" x14ac:dyDescent="0.25">
      <c r="A32" s="63" t="s">
        <v>53</v>
      </c>
      <c r="B32" s="35">
        <f>+'TOTAL ENERO POR REGIÓN'!B32+'TOTAL FEBRERO POR REGIÓN'!B32+'TOTAL MARZO POR REGIÓN'!B32</f>
        <v>40</v>
      </c>
      <c r="C32" s="35">
        <f>+'TOTAL ENERO POR REGIÓN'!C32+'TOTAL FEBRERO POR REGIÓN'!C32+'TOTAL MARZO POR REGIÓN'!C32</f>
        <v>40</v>
      </c>
      <c r="D32" s="91">
        <f t="shared" si="10"/>
        <v>1</v>
      </c>
      <c r="E32" s="64">
        <f t="shared" si="11"/>
        <v>0</v>
      </c>
      <c r="F32" s="91">
        <f t="shared" si="12"/>
        <v>0</v>
      </c>
      <c r="G32" s="25"/>
      <c r="H32" s="63" t="s">
        <v>53</v>
      </c>
      <c r="I32" s="35">
        <f>+'TOTAL ENERO POR REGIÓN'!I32+'TOTAL FEBRERO POR REGIÓN'!I32+'TOTAL MARZO POR REGIÓN'!I32</f>
        <v>0</v>
      </c>
      <c r="J32" s="35">
        <f>+'TOTAL ENERO POR REGIÓN'!J32+'TOTAL FEBRERO POR REGIÓN'!J32+'TOTAL MARZO POR REGIÓN'!J32</f>
        <v>0</v>
      </c>
      <c r="K32" s="91">
        <v>0</v>
      </c>
      <c r="L32" s="81">
        <f t="shared" si="13"/>
        <v>0</v>
      </c>
      <c r="M32" s="91">
        <v>0</v>
      </c>
      <c r="N32" s="26"/>
      <c r="O32" s="63" t="s">
        <v>53</v>
      </c>
      <c r="P32" s="35">
        <f>+'TOTAL ENERO POR REGIÓN'!P32+'TOTAL FEBRERO POR REGIÓN'!P32+'TOTAL MARZO POR REGIÓN'!P32</f>
        <v>78</v>
      </c>
      <c r="Q32" s="35">
        <f>+'TOTAL ENERO POR REGIÓN'!Q32+'TOTAL FEBRERO POR REGIÓN'!Q32+'TOTAL MARZO POR REGIÓN'!Q32</f>
        <v>78</v>
      </c>
      <c r="R32" s="91">
        <f t="shared" si="14"/>
        <v>1</v>
      </c>
      <c r="S32" s="81">
        <f t="shared" si="15"/>
        <v>0</v>
      </c>
      <c r="T32" s="91">
        <f t="shared" si="16"/>
        <v>0</v>
      </c>
      <c r="U32" s="26"/>
      <c r="V32" s="63" t="s">
        <v>53</v>
      </c>
      <c r="W32" s="35">
        <f>+'TOTAL ENERO POR REGIÓN'!W32+'TOTAL FEBRERO POR REGIÓN'!W32+'TOTAL MARZO POR REGIÓN'!W32</f>
        <v>94</v>
      </c>
      <c r="X32" s="81">
        <f>+'TOTAL ENERO POR REGIÓN'!X32+'TOTAL FEBRERO POR REGIÓN'!X32+'TOTAL MARZO POR REGIÓN'!X32</f>
        <v>94</v>
      </c>
      <c r="Y32" s="91">
        <f t="shared" si="17"/>
        <v>1</v>
      </c>
      <c r="Z32" s="81">
        <f t="shared" si="18"/>
        <v>0</v>
      </c>
      <c r="AA32" s="91">
        <f t="shared" si="19"/>
        <v>0</v>
      </c>
    </row>
    <row r="33" spans="1:27" x14ac:dyDescent="0.25">
      <c r="A33" s="63" t="s">
        <v>54</v>
      </c>
      <c r="B33" s="35">
        <f>+'TOTAL ENERO POR REGIÓN'!B33+'TOTAL FEBRERO POR REGIÓN'!B33+'TOTAL MARZO POR REGIÓN'!B33</f>
        <v>10</v>
      </c>
      <c r="C33" s="35">
        <f>+'TOTAL ENERO POR REGIÓN'!C33+'TOTAL FEBRERO POR REGIÓN'!C33+'TOTAL MARZO POR REGIÓN'!C33</f>
        <v>10</v>
      </c>
      <c r="D33" s="91">
        <f t="shared" si="10"/>
        <v>1</v>
      </c>
      <c r="E33" s="64">
        <f t="shared" si="11"/>
        <v>0</v>
      </c>
      <c r="F33" s="91">
        <f t="shared" si="12"/>
        <v>0</v>
      </c>
      <c r="G33" s="25"/>
      <c r="H33" s="63" t="s">
        <v>54</v>
      </c>
      <c r="I33" s="35">
        <f>+'TOTAL ENERO POR REGIÓN'!I33+'TOTAL FEBRERO POR REGIÓN'!I33+'TOTAL MARZO POR REGIÓN'!I33</f>
        <v>0</v>
      </c>
      <c r="J33" s="35">
        <f>+'TOTAL ENERO POR REGIÓN'!J33+'TOTAL FEBRERO POR REGIÓN'!J33+'TOTAL MARZO POR REGIÓN'!J33</f>
        <v>0</v>
      </c>
      <c r="K33" s="91">
        <v>0</v>
      </c>
      <c r="L33" s="81">
        <f t="shared" si="13"/>
        <v>0</v>
      </c>
      <c r="M33" s="91">
        <v>0</v>
      </c>
      <c r="N33" s="26"/>
      <c r="O33" s="63" t="s">
        <v>54</v>
      </c>
      <c r="P33" s="35">
        <f>+'TOTAL ENERO POR REGIÓN'!P33+'TOTAL FEBRERO POR REGIÓN'!P33+'TOTAL MARZO POR REGIÓN'!P33</f>
        <v>19</v>
      </c>
      <c r="Q33" s="35">
        <f>+'TOTAL ENERO POR REGIÓN'!Q33+'TOTAL FEBRERO POR REGIÓN'!Q33+'TOTAL MARZO POR REGIÓN'!Q33</f>
        <v>19</v>
      </c>
      <c r="R33" s="91">
        <f t="shared" si="14"/>
        <v>1</v>
      </c>
      <c r="S33" s="81">
        <f t="shared" si="15"/>
        <v>0</v>
      </c>
      <c r="T33" s="91">
        <f t="shared" si="16"/>
        <v>0</v>
      </c>
      <c r="U33" s="26"/>
      <c r="V33" s="63" t="s">
        <v>54</v>
      </c>
      <c r="W33" s="35">
        <f>+'TOTAL ENERO POR REGIÓN'!W33+'TOTAL FEBRERO POR REGIÓN'!W33+'TOTAL MARZO POR REGIÓN'!W33</f>
        <v>21</v>
      </c>
      <c r="X33" s="81">
        <f>+'TOTAL ENERO POR REGIÓN'!X33+'TOTAL FEBRERO POR REGIÓN'!X33+'TOTAL MARZO POR REGIÓN'!X33</f>
        <v>21</v>
      </c>
      <c r="Y33" s="91">
        <f t="shared" si="17"/>
        <v>1</v>
      </c>
      <c r="Z33" s="81">
        <f t="shared" si="18"/>
        <v>0</v>
      </c>
      <c r="AA33" s="91">
        <f t="shared" si="19"/>
        <v>0</v>
      </c>
    </row>
    <row r="34" spans="1:27" x14ac:dyDescent="0.25">
      <c r="A34" s="63" t="s">
        <v>55</v>
      </c>
      <c r="B34" s="35">
        <f>+'TOTAL ENERO POR REGIÓN'!B34+'TOTAL FEBRERO POR REGIÓN'!B34+'TOTAL MARZO POR REGIÓN'!B34</f>
        <v>11</v>
      </c>
      <c r="C34" s="35">
        <f>+'TOTAL ENERO POR REGIÓN'!C34+'TOTAL FEBRERO POR REGIÓN'!C34+'TOTAL MARZO POR REGIÓN'!C34</f>
        <v>11</v>
      </c>
      <c r="D34" s="91">
        <f t="shared" si="10"/>
        <v>1</v>
      </c>
      <c r="E34" s="64">
        <f t="shared" si="11"/>
        <v>0</v>
      </c>
      <c r="F34" s="91">
        <f t="shared" si="12"/>
        <v>0</v>
      </c>
      <c r="G34" s="25"/>
      <c r="H34" s="63" t="s">
        <v>55</v>
      </c>
      <c r="I34" s="35">
        <f>+'TOTAL ENERO POR REGIÓN'!I34+'TOTAL FEBRERO POR REGIÓN'!I34+'TOTAL MARZO POR REGIÓN'!I34</f>
        <v>0</v>
      </c>
      <c r="J34" s="35">
        <f>+'TOTAL ENERO POR REGIÓN'!J34+'TOTAL FEBRERO POR REGIÓN'!J34+'TOTAL MARZO POR REGIÓN'!J34</f>
        <v>0</v>
      </c>
      <c r="K34" s="91">
        <v>0</v>
      </c>
      <c r="L34" s="81">
        <f t="shared" si="13"/>
        <v>0</v>
      </c>
      <c r="M34" s="91">
        <v>0</v>
      </c>
      <c r="N34" s="26"/>
      <c r="O34" s="63" t="s">
        <v>55</v>
      </c>
      <c r="P34" s="35">
        <f>+'TOTAL ENERO POR REGIÓN'!P34+'TOTAL FEBRERO POR REGIÓN'!P34+'TOTAL MARZO POR REGIÓN'!P34</f>
        <v>8</v>
      </c>
      <c r="Q34" s="35">
        <f>+'TOTAL ENERO POR REGIÓN'!Q34+'TOTAL FEBRERO POR REGIÓN'!Q34+'TOTAL MARZO POR REGIÓN'!Q34</f>
        <v>8</v>
      </c>
      <c r="R34" s="91">
        <f t="shared" si="14"/>
        <v>1</v>
      </c>
      <c r="S34" s="81">
        <f t="shared" si="15"/>
        <v>0</v>
      </c>
      <c r="T34" s="91">
        <f t="shared" si="16"/>
        <v>0</v>
      </c>
      <c r="U34" s="26"/>
      <c r="V34" s="63" t="s">
        <v>55</v>
      </c>
      <c r="W34" s="35">
        <f>+'TOTAL ENERO POR REGIÓN'!W34+'TOTAL FEBRERO POR REGIÓN'!W34+'TOTAL MARZO POR REGIÓN'!W34</f>
        <v>12</v>
      </c>
      <c r="X34" s="81">
        <f>+'TOTAL ENERO POR REGIÓN'!X34+'TOTAL FEBRERO POR REGIÓN'!X34+'TOTAL MARZO POR REGIÓN'!X34</f>
        <v>12</v>
      </c>
      <c r="Y34" s="91">
        <f t="shared" si="17"/>
        <v>1</v>
      </c>
      <c r="Z34" s="81">
        <f t="shared" si="18"/>
        <v>0</v>
      </c>
      <c r="AA34" s="91">
        <f t="shared" si="19"/>
        <v>0</v>
      </c>
    </row>
    <row r="35" spans="1:27" x14ac:dyDescent="0.25">
      <c r="A35" s="63" t="s">
        <v>15</v>
      </c>
      <c r="B35" s="65">
        <f>SUM(B25:B34)</f>
        <v>2206</v>
      </c>
      <c r="C35" s="65">
        <f>SUM(C25:C34)</f>
        <v>2197</v>
      </c>
      <c r="D35" s="92">
        <f t="shared" si="10"/>
        <v>0.99592021758839533</v>
      </c>
      <c r="E35" s="76">
        <f t="shared" si="11"/>
        <v>9</v>
      </c>
      <c r="F35" s="92">
        <f t="shared" si="12"/>
        <v>4.0797824116047144E-3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92">
        <v>0</v>
      </c>
      <c r="L35" s="36">
        <f t="shared" si="13"/>
        <v>0</v>
      </c>
      <c r="M35" s="92">
        <v>0</v>
      </c>
      <c r="N35" s="26"/>
      <c r="O35" s="63" t="s">
        <v>15</v>
      </c>
      <c r="P35" s="65">
        <f>SUM(P25:P34)</f>
        <v>3399</v>
      </c>
      <c r="Q35" s="85">
        <f>SUM(Q25:Q34)</f>
        <v>3391</v>
      </c>
      <c r="R35" s="92">
        <f t="shared" si="14"/>
        <v>0.99764636657840544</v>
      </c>
      <c r="S35" s="94">
        <f t="shared" si="15"/>
        <v>8</v>
      </c>
      <c r="T35" s="92">
        <f t="shared" si="16"/>
        <v>2.3536334215945864E-3</v>
      </c>
      <c r="U35" s="26"/>
      <c r="V35" s="63" t="s">
        <v>15</v>
      </c>
      <c r="W35" s="65">
        <f>SUM(W25:W34)</f>
        <v>2707</v>
      </c>
      <c r="X35" s="65">
        <f>SUM(X25:X34)</f>
        <v>2704</v>
      </c>
      <c r="Y35" s="92">
        <f t="shared" si="17"/>
        <v>0.9988917620982638</v>
      </c>
      <c r="Z35" s="94">
        <f t="shared" si="18"/>
        <v>3</v>
      </c>
      <c r="AA35" s="92">
        <f t="shared" si="19"/>
        <v>1.1082379017362395E-3</v>
      </c>
    </row>
    <row r="36" spans="1:27" x14ac:dyDescent="0.25">
      <c r="A36" s="61"/>
      <c r="B36" s="37"/>
      <c r="C36" s="37"/>
      <c r="D36" s="37"/>
      <c r="E36" s="37"/>
      <c r="F36" s="37"/>
      <c r="G36" s="25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62"/>
      <c r="AA36" s="37"/>
    </row>
    <row r="37" spans="1:27" x14ac:dyDescent="0.25">
      <c r="A37" s="134" t="s">
        <v>56</v>
      </c>
      <c r="B37" s="134" t="s">
        <v>26</v>
      </c>
      <c r="C37" s="134" t="s">
        <v>27</v>
      </c>
      <c r="D37" s="133" t="s">
        <v>28</v>
      </c>
      <c r="E37" s="134" t="s">
        <v>29</v>
      </c>
      <c r="F37" s="133" t="s">
        <v>30</v>
      </c>
      <c r="G37" s="25"/>
      <c r="H37" s="134" t="s">
        <v>56</v>
      </c>
      <c r="I37" s="134" t="s">
        <v>26</v>
      </c>
      <c r="J37" s="134" t="s">
        <v>27</v>
      </c>
      <c r="K37" s="133" t="s">
        <v>28</v>
      </c>
      <c r="L37" s="134" t="s">
        <v>29</v>
      </c>
      <c r="M37" s="133" t="s">
        <v>30</v>
      </c>
      <c r="N37" s="26"/>
      <c r="O37" s="134" t="s">
        <v>56</v>
      </c>
      <c r="P37" s="134" t="s">
        <v>26</v>
      </c>
      <c r="Q37" s="134" t="s">
        <v>27</v>
      </c>
      <c r="R37" s="133" t="s">
        <v>28</v>
      </c>
      <c r="S37" s="134" t="s">
        <v>29</v>
      </c>
      <c r="T37" s="133" t="s">
        <v>30</v>
      </c>
      <c r="U37" s="26"/>
      <c r="V37" s="134" t="s">
        <v>56</v>
      </c>
      <c r="W37" s="134" t="s">
        <v>26</v>
      </c>
      <c r="X37" s="134" t="s">
        <v>27</v>
      </c>
      <c r="Y37" s="133" t="s">
        <v>28</v>
      </c>
      <c r="Z37" s="134" t="s">
        <v>29</v>
      </c>
      <c r="AA37" s="133" t="s">
        <v>30</v>
      </c>
    </row>
    <row r="38" spans="1:27" x14ac:dyDescent="0.25">
      <c r="A38" s="134"/>
      <c r="B38" s="134"/>
      <c r="C38" s="134"/>
      <c r="D38" s="133"/>
      <c r="E38" s="134"/>
      <c r="F38" s="133"/>
      <c r="G38" s="25"/>
      <c r="H38" s="134"/>
      <c r="I38" s="134"/>
      <c r="J38" s="134"/>
      <c r="K38" s="133"/>
      <c r="L38" s="134"/>
      <c r="M38" s="133"/>
      <c r="N38" s="26"/>
      <c r="O38" s="134"/>
      <c r="P38" s="134"/>
      <c r="Q38" s="134"/>
      <c r="R38" s="133"/>
      <c r="S38" s="134"/>
      <c r="T38" s="133"/>
      <c r="U38" s="26"/>
      <c r="V38" s="134"/>
      <c r="W38" s="134"/>
      <c r="X38" s="134"/>
      <c r="Y38" s="133"/>
      <c r="Z38" s="134"/>
      <c r="AA38" s="133"/>
    </row>
    <row r="39" spans="1:27" x14ac:dyDescent="0.25">
      <c r="A39" s="72" t="s">
        <v>57</v>
      </c>
      <c r="B39" s="38">
        <f>+'TOTAL ENERO POR REGIÓN'!B39+'TOTAL FEBRERO POR REGIÓN'!B39+'TOTAL MARZO POR REGIÓN'!B39</f>
        <v>7375</v>
      </c>
      <c r="C39" s="38">
        <f>+'TOTAL ENERO POR REGIÓN'!C39+'TOTAL FEBRERO POR REGIÓN'!C39+'TOTAL MARZO POR REGIÓN'!C39</f>
        <v>7349</v>
      </c>
      <c r="D39" s="87">
        <f>+C39/B39</f>
        <v>0.99647457627118641</v>
      </c>
      <c r="E39" s="73">
        <f>+B39-C39</f>
        <v>26</v>
      </c>
      <c r="F39" s="87">
        <f>+E39/B39</f>
        <v>3.5254237288135592E-3</v>
      </c>
      <c r="G39" s="25"/>
      <c r="H39" s="72" t="s">
        <v>57</v>
      </c>
      <c r="I39" s="38">
        <f>+'TOTAL ENERO POR REGIÓN'!I39+'TOTAL FEBRERO POR REGIÓN'!I39+'TOTAL MARZO POR REGIÓN'!I39</f>
        <v>0</v>
      </c>
      <c r="J39" s="38">
        <f>+'TOTAL ENERO POR REGIÓN'!J39+'TOTAL FEBRERO POR REGIÓN'!J39+'TOTAL MARZO POR REGIÓN'!J39</f>
        <v>0</v>
      </c>
      <c r="K39" s="87">
        <v>0</v>
      </c>
      <c r="L39" s="40">
        <f>+I39-J39</f>
        <v>0</v>
      </c>
      <c r="M39" s="87">
        <v>0</v>
      </c>
      <c r="N39" s="26"/>
      <c r="O39" s="72" t="s">
        <v>57</v>
      </c>
      <c r="P39" s="38">
        <f>+'TOTAL ENERO POR REGIÓN'!P39+'TOTAL FEBRERO POR REGIÓN'!P39+'TOTAL MARZO POR REGIÓN'!P39</f>
        <v>6079</v>
      </c>
      <c r="Q39" s="38">
        <f>+'TOTAL ENERO POR REGIÓN'!Q39+'TOTAL FEBRERO POR REGIÓN'!Q39+'TOTAL MARZO POR REGIÓN'!Q39</f>
        <v>6039</v>
      </c>
      <c r="R39" s="87">
        <f>+Q39/P39</f>
        <v>0.99341997038986674</v>
      </c>
      <c r="S39" s="40">
        <f>+P39-Q39</f>
        <v>40</v>
      </c>
      <c r="T39" s="87">
        <f>+S39/P39</f>
        <v>6.5800296101332454E-3</v>
      </c>
      <c r="U39" s="26"/>
      <c r="V39" s="72" t="s">
        <v>57</v>
      </c>
      <c r="W39" s="38">
        <f>+'TOTAL ENERO POR REGIÓN'!W39+'TOTAL FEBRERO POR REGIÓN'!W39+'TOTAL MARZO POR REGIÓN'!W39</f>
        <v>5908</v>
      </c>
      <c r="X39" s="40">
        <f>+'TOTAL ENERO POR REGIÓN'!X39+'TOTAL FEBRERO POR REGIÓN'!X39+'TOTAL MARZO POR REGIÓN'!X39</f>
        <v>5889</v>
      </c>
      <c r="Y39" s="87">
        <f>+X39/W39</f>
        <v>0.99678402166553826</v>
      </c>
      <c r="Z39" s="40">
        <f>+W39-X39</f>
        <v>19</v>
      </c>
      <c r="AA39" s="87">
        <f>+Z39/W39</f>
        <v>3.2159783344617469E-3</v>
      </c>
    </row>
    <row r="40" spans="1:27" x14ac:dyDescent="0.25">
      <c r="A40" s="72" t="s">
        <v>58</v>
      </c>
      <c r="B40" s="38">
        <f>+'TOTAL ENERO POR REGIÓN'!B40+'TOTAL FEBRERO POR REGIÓN'!B40+'TOTAL MARZO POR REGIÓN'!B40</f>
        <v>7557</v>
      </c>
      <c r="C40" s="38">
        <f>+'TOTAL ENERO POR REGIÓN'!C40+'TOTAL FEBRERO POR REGIÓN'!C40+'TOTAL MARZO POR REGIÓN'!C40</f>
        <v>7542</v>
      </c>
      <c r="D40" s="87">
        <f t="shared" ref="D40:D49" si="20">+C40/B40</f>
        <v>0.99801508535132988</v>
      </c>
      <c r="E40" s="73">
        <f t="shared" ref="E40:E49" si="21">+B40-C40</f>
        <v>15</v>
      </c>
      <c r="F40" s="87">
        <f t="shared" ref="F40:F49" si="22">+E40/B40</f>
        <v>1.9849146486701072E-3</v>
      </c>
      <c r="G40" s="25"/>
      <c r="H40" s="72" t="s">
        <v>58</v>
      </c>
      <c r="I40" s="38">
        <f>+'TOTAL ENERO POR REGIÓN'!I40+'TOTAL FEBRERO POR REGIÓN'!I40+'TOTAL MARZO POR REGIÓN'!I40</f>
        <v>0</v>
      </c>
      <c r="J40" s="38">
        <f>+'TOTAL ENERO POR REGIÓN'!J40+'TOTAL FEBRERO POR REGIÓN'!J40+'TOTAL MARZO POR REGIÓN'!J40</f>
        <v>0</v>
      </c>
      <c r="K40" s="87">
        <v>0</v>
      </c>
      <c r="L40" s="40">
        <f t="shared" ref="L40:L47" si="23">+I40-J40</f>
        <v>0</v>
      </c>
      <c r="M40" s="87">
        <v>0</v>
      </c>
      <c r="N40" s="26"/>
      <c r="O40" s="72" t="s">
        <v>58</v>
      </c>
      <c r="P40" s="38">
        <f>+'TOTAL ENERO POR REGIÓN'!P40+'TOTAL FEBRERO POR REGIÓN'!P40+'TOTAL MARZO POR REGIÓN'!P40</f>
        <v>8215</v>
      </c>
      <c r="Q40" s="38">
        <f>+'TOTAL ENERO POR REGIÓN'!Q40+'TOTAL FEBRERO POR REGIÓN'!Q40+'TOTAL MARZO POR REGIÓN'!Q40</f>
        <v>8204</v>
      </c>
      <c r="R40" s="87">
        <f t="shared" ref="R40:R47" si="24">+Q40/P40</f>
        <v>0.99866098600121733</v>
      </c>
      <c r="S40" s="40">
        <f t="shared" ref="S40:S47" si="25">+P40-Q40</f>
        <v>11</v>
      </c>
      <c r="T40" s="87">
        <f t="shared" ref="T40:T47" si="26">+S40/P40</f>
        <v>1.3390139987827145E-3</v>
      </c>
      <c r="U40" s="26"/>
      <c r="V40" s="72" t="s">
        <v>58</v>
      </c>
      <c r="W40" s="38">
        <f>+'TOTAL ENERO POR REGIÓN'!W40+'TOTAL FEBRERO POR REGIÓN'!W40+'TOTAL MARZO POR REGIÓN'!W40</f>
        <v>5998</v>
      </c>
      <c r="X40" s="40">
        <f>+'TOTAL ENERO POR REGIÓN'!X40+'TOTAL FEBRERO POR REGIÓN'!X40+'TOTAL MARZO POR REGIÓN'!X40</f>
        <v>5987</v>
      </c>
      <c r="Y40" s="87">
        <f t="shared" ref="Y40:Y47" si="27">+X40/W40</f>
        <v>0.99816605535178393</v>
      </c>
      <c r="Z40" s="40">
        <f t="shared" ref="Z40:Z46" si="28">+W40-X40</f>
        <v>11</v>
      </c>
      <c r="AA40" s="87">
        <f t="shared" ref="AA40:AA47" si="29">+Z40/W40</f>
        <v>1.8339446482160721E-3</v>
      </c>
    </row>
    <row r="41" spans="1:27" x14ac:dyDescent="0.25">
      <c r="A41" s="72" t="s">
        <v>59</v>
      </c>
      <c r="B41" s="38">
        <f>+'TOTAL ENERO POR REGIÓN'!B41+'TOTAL FEBRERO POR REGIÓN'!B41+'TOTAL MARZO POR REGIÓN'!B41</f>
        <v>105</v>
      </c>
      <c r="C41" s="38">
        <f>+'TOTAL ENERO POR REGIÓN'!C41+'TOTAL FEBRERO POR REGIÓN'!C41+'TOTAL MARZO POR REGIÓN'!C41</f>
        <v>105</v>
      </c>
      <c r="D41" s="87">
        <f t="shared" si="20"/>
        <v>1</v>
      </c>
      <c r="E41" s="73">
        <f t="shared" si="21"/>
        <v>0</v>
      </c>
      <c r="F41" s="87">
        <f t="shared" si="22"/>
        <v>0</v>
      </c>
      <c r="G41" s="25"/>
      <c r="H41" s="72" t="s">
        <v>59</v>
      </c>
      <c r="I41" s="38">
        <f>+'TOTAL ENERO POR REGIÓN'!I41+'TOTAL FEBRERO POR REGIÓN'!I41+'TOTAL MARZO POR REGIÓN'!I41</f>
        <v>0</v>
      </c>
      <c r="J41" s="38">
        <f>+'TOTAL ENERO POR REGIÓN'!J41+'TOTAL FEBRERO POR REGIÓN'!J41+'TOTAL MARZO POR REGIÓN'!J41</f>
        <v>0</v>
      </c>
      <c r="K41" s="87">
        <v>0</v>
      </c>
      <c r="L41" s="40">
        <f t="shared" si="23"/>
        <v>0</v>
      </c>
      <c r="M41" s="87">
        <v>0</v>
      </c>
      <c r="N41" s="26"/>
      <c r="O41" s="72" t="s">
        <v>59</v>
      </c>
      <c r="P41" s="38">
        <f>+'TOTAL ENERO POR REGIÓN'!P41+'TOTAL FEBRERO POR REGIÓN'!P41+'TOTAL MARZO POR REGIÓN'!P41</f>
        <v>147</v>
      </c>
      <c r="Q41" s="38">
        <f>+'TOTAL ENERO POR REGIÓN'!Q41+'TOTAL FEBRERO POR REGIÓN'!Q41+'TOTAL MARZO POR REGIÓN'!Q41</f>
        <v>147</v>
      </c>
      <c r="R41" s="87">
        <f t="shared" si="24"/>
        <v>1</v>
      </c>
      <c r="S41" s="40">
        <f t="shared" si="25"/>
        <v>0</v>
      </c>
      <c r="T41" s="87">
        <f t="shared" si="26"/>
        <v>0</v>
      </c>
      <c r="U41" s="26"/>
      <c r="V41" s="72" t="s">
        <v>59</v>
      </c>
      <c r="W41" s="38">
        <f>+'TOTAL ENERO POR REGIÓN'!W41+'TOTAL FEBRERO POR REGIÓN'!W41+'TOTAL MARZO POR REGIÓN'!W41</f>
        <v>175</v>
      </c>
      <c r="X41" s="40">
        <f>+'TOTAL ENERO POR REGIÓN'!X41+'TOTAL FEBRERO POR REGIÓN'!X41+'TOTAL MARZO POR REGIÓN'!X41</f>
        <v>174</v>
      </c>
      <c r="Y41" s="87">
        <f t="shared" si="27"/>
        <v>0.99428571428571433</v>
      </c>
      <c r="Z41" s="40">
        <f t="shared" si="28"/>
        <v>1</v>
      </c>
      <c r="AA41" s="87">
        <f t="shared" si="29"/>
        <v>5.7142857142857143E-3</v>
      </c>
    </row>
    <row r="42" spans="1:27" x14ac:dyDescent="0.25">
      <c r="A42" s="72" t="s">
        <v>60</v>
      </c>
      <c r="B42" s="38">
        <f>+'TOTAL ENERO POR REGIÓN'!B42+'TOTAL FEBRERO POR REGIÓN'!B42+'TOTAL MARZO POR REGIÓN'!B42</f>
        <v>102</v>
      </c>
      <c r="C42" s="38">
        <f>+'TOTAL ENERO POR REGIÓN'!C42+'TOTAL FEBRERO POR REGIÓN'!C42+'TOTAL MARZO POR REGIÓN'!C42</f>
        <v>102</v>
      </c>
      <c r="D42" s="87">
        <f t="shared" si="20"/>
        <v>1</v>
      </c>
      <c r="E42" s="73">
        <f t="shared" si="21"/>
        <v>0</v>
      </c>
      <c r="F42" s="87">
        <f t="shared" si="22"/>
        <v>0</v>
      </c>
      <c r="G42" s="25"/>
      <c r="H42" s="72" t="s">
        <v>60</v>
      </c>
      <c r="I42" s="38">
        <f>+'TOTAL ENERO POR REGIÓN'!I42+'TOTAL FEBRERO POR REGIÓN'!I42+'TOTAL MARZO POR REGIÓN'!I42</f>
        <v>0</v>
      </c>
      <c r="J42" s="38">
        <f>+'TOTAL ENERO POR REGIÓN'!J42+'TOTAL FEBRERO POR REGIÓN'!J42+'TOTAL MARZO POR REGIÓN'!J42</f>
        <v>0</v>
      </c>
      <c r="K42" s="87">
        <v>0</v>
      </c>
      <c r="L42" s="40">
        <f t="shared" si="23"/>
        <v>0</v>
      </c>
      <c r="M42" s="87">
        <v>0</v>
      </c>
      <c r="N42" s="26"/>
      <c r="O42" s="72" t="s">
        <v>60</v>
      </c>
      <c r="P42" s="38">
        <f>+'TOTAL ENERO POR REGIÓN'!P42+'TOTAL FEBRERO POR REGIÓN'!P42+'TOTAL MARZO POR REGIÓN'!P42</f>
        <v>98</v>
      </c>
      <c r="Q42" s="38">
        <f>+'TOTAL ENERO POR REGIÓN'!Q42+'TOTAL FEBRERO POR REGIÓN'!Q42+'TOTAL MARZO POR REGIÓN'!Q42</f>
        <v>98</v>
      </c>
      <c r="R42" s="87">
        <f t="shared" si="24"/>
        <v>1</v>
      </c>
      <c r="S42" s="40">
        <f t="shared" si="25"/>
        <v>0</v>
      </c>
      <c r="T42" s="87">
        <f t="shared" si="26"/>
        <v>0</v>
      </c>
      <c r="U42" s="26"/>
      <c r="V42" s="72" t="s">
        <v>60</v>
      </c>
      <c r="W42" s="38">
        <f>+'TOTAL ENERO POR REGIÓN'!W42+'TOTAL FEBRERO POR REGIÓN'!W42+'TOTAL MARZO POR REGIÓN'!W42</f>
        <v>248</v>
      </c>
      <c r="X42" s="40">
        <f>+'TOTAL ENERO POR REGIÓN'!X42+'TOTAL FEBRERO POR REGIÓN'!X42+'TOTAL MARZO POR REGIÓN'!X42</f>
        <v>247</v>
      </c>
      <c r="Y42" s="87">
        <f t="shared" si="27"/>
        <v>0.99596774193548387</v>
      </c>
      <c r="Z42" s="40">
        <f t="shared" si="28"/>
        <v>1</v>
      </c>
      <c r="AA42" s="87">
        <f t="shared" si="29"/>
        <v>4.0322580645161289E-3</v>
      </c>
    </row>
    <row r="43" spans="1:27" x14ac:dyDescent="0.25">
      <c r="A43" s="72" t="s">
        <v>61</v>
      </c>
      <c r="B43" s="38">
        <f>+'TOTAL ENERO POR REGIÓN'!B43+'TOTAL FEBRERO POR REGIÓN'!B43+'TOTAL MARZO POR REGIÓN'!B43</f>
        <v>605</v>
      </c>
      <c r="C43" s="38">
        <f>+'TOTAL ENERO POR REGIÓN'!C43+'TOTAL FEBRERO POR REGIÓN'!C43+'TOTAL MARZO POR REGIÓN'!C43</f>
        <v>605</v>
      </c>
      <c r="D43" s="87">
        <f t="shared" si="20"/>
        <v>1</v>
      </c>
      <c r="E43" s="73">
        <f t="shared" si="21"/>
        <v>0</v>
      </c>
      <c r="F43" s="87">
        <f t="shared" si="22"/>
        <v>0</v>
      </c>
      <c r="G43" s="25"/>
      <c r="H43" s="72" t="s">
        <v>61</v>
      </c>
      <c r="I43" s="38">
        <f>+'TOTAL ENERO POR REGIÓN'!I43+'TOTAL FEBRERO POR REGIÓN'!I43+'TOTAL MARZO POR REGIÓN'!I43</f>
        <v>0</v>
      </c>
      <c r="J43" s="38">
        <f>+'TOTAL ENERO POR REGIÓN'!J43+'TOTAL FEBRERO POR REGIÓN'!J43+'TOTAL MARZO POR REGIÓN'!J43</f>
        <v>0</v>
      </c>
      <c r="K43" s="87">
        <v>0</v>
      </c>
      <c r="L43" s="40">
        <f t="shared" si="23"/>
        <v>0</v>
      </c>
      <c r="M43" s="87">
        <v>0</v>
      </c>
      <c r="N43" s="26"/>
      <c r="O43" s="72" t="s">
        <v>61</v>
      </c>
      <c r="P43" s="38">
        <f>+'TOTAL ENERO POR REGIÓN'!P43+'TOTAL FEBRERO POR REGIÓN'!P43+'TOTAL MARZO POR REGIÓN'!P43</f>
        <v>949</v>
      </c>
      <c r="Q43" s="38">
        <f>+'TOTAL ENERO POR REGIÓN'!Q43+'TOTAL FEBRERO POR REGIÓN'!Q43+'TOTAL MARZO POR REGIÓN'!Q43</f>
        <v>948</v>
      </c>
      <c r="R43" s="87">
        <f t="shared" si="24"/>
        <v>0.99894625922023184</v>
      </c>
      <c r="S43" s="40">
        <f t="shared" si="25"/>
        <v>1</v>
      </c>
      <c r="T43" s="87">
        <f t="shared" si="26"/>
        <v>1.053740779768177E-3</v>
      </c>
      <c r="U43" s="26"/>
      <c r="V43" s="72" t="s">
        <v>61</v>
      </c>
      <c r="W43" s="38">
        <f>+'TOTAL ENERO POR REGIÓN'!W43+'TOTAL FEBRERO POR REGIÓN'!W43+'TOTAL MARZO POR REGIÓN'!W43</f>
        <v>802</v>
      </c>
      <c r="X43" s="40">
        <f>+'TOTAL ENERO POR REGIÓN'!X43+'TOTAL FEBRERO POR REGIÓN'!X43+'TOTAL MARZO POR REGIÓN'!X43</f>
        <v>802</v>
      </c>
      <c r="Y43" s="87">
        <f t="shared" si="27"/>
        <v>1</v>
      </c>
      <c r="Z43" s="40">
        <f t="shared" si="28"/>
        <v>0</v>
      </c>
      <c r="AA43" s="87">
        <f t="shared" si="29"/>
        <v>0</v>
      </c>
    </row>
    <row r="44" spans="1:27" x14ac:dyDescent="0.25">
      <c r="A44" s="72" t="s">
        <v>62</v>
      </c>
      <c r="B44" s="38">
        <f>+'TOTAL ENERO POR REGIÓN'!B44+'TOTAL FEBRERO POR REGIÓN'!B44+'TOTAL MARZO POR REGIÓN'!B44</f>
        <v>59</v>
      </c>
      <c r="C44" s="38">
        <f>+'TOTAL ENERO POR REGIÓN'!C44+'TOTAL FEBRERO POR REGIÓN'!C44+'TOTAL MARZO POR REGIÓN'!C44</f>
        <v>58</v>
      </c>
      <c r="D44" s="87">
        <f t="shared" si="20"/>
        <v>0.98305084745762716</v>
      </c>
      <c r="E44" s="73">
        <f t="shared" si="21"/>
        <v>1</v>
      </c>
      <c r="F44" s="87">
        <f t="shared" si="22"/>
        <v>1.6949152542372881E-2</v>
      </c>
      <c r="G44" s="25"/>
      <c r="H44" s="72" t="s">
        <v>62</v>
      </c>
      <c r="I44" s="38">
        <f>+'TOTAL ENERO POR REGIÓN'!I44+'TOTAL FEBRERO POR REGIÓN'!I44+'TOTAL MARZO POR REGIÓN'!I44</f>
        <v>0</v>
      </c>
      <c r="J44" s="38">
        <f>+'TOTAL ENERO POR REGIÓN'!J44+'TOTAL FEBRERO POR REGIÓN'!J44+'TOTAL MARZO POR REGIÓN'!J44</f>
        <v>0</v>
      </c>
      <c r="K44" s="87">
        <v>0</v>
      </c>
      <c r="L44" s="40">
        <f t="shared" si="23"/>
        <v>0</v>
      </c>
      <c r="M44" s="87">
        <v>0</v>
      </c>
      <c r="N44" s="26"/>
      <c r="O44" s="72" t="s">
        <v>62</v>
      </c>
      <c r="P44" s="38">
        <f>+'TOTAL ENERO POR REGIÓN'!P44+'TOTAL FEBRERO POR REGIÓN'!P44+'TOTAL MARZO POR REGIÓN'!P44</f>
        <v>80</v>
      </c>
      <c r="Q44" s="38">
        <f>+'TOTAL ENERO POR REGIÓN'!Q44+'TOTAL FEBRERO POR REGIÓN'!Q44+'TOTAL MARZO POR REGIÓN'!Q44</f>
        <v>80</v>
      </c>
      <c r="R44" s="87">
        <f t="shared" si="24"/>
        <v>1</v>
      </c>
      <c r="S44" s="40">
        <f t="shared" si="25"/>
        <v>0</v>
      </c>
      <c r="T44" s="87">
        <f t="shared" si="26"/>
        <v>0</v>
      </c>
      <c r="U44" s="26"/>
      <c r="V44" s="72" t="s">
        <v>62</v>
      </c>
      <c r="W44" s="38">
        <f>+'TOTAL ENERO POR REGIÓN'!W44+'TOTAL FEBRERO POR REGIÓN'!W44+'TOTAL MARZO POR REGIÓN'!W44</f>
        <v>160</v>
      </c>
      <c r="X44" s="40">
        <f>+'TOTAL ENERO POR REGIÓN'!X44+'TOTAL FEBRERO POR REGIÓN'!X44+'TOTAL MARZO POR REGIÓN'!X44</f>
        <v>160</v>
      </c>
      <c r="Y44" s="87">
        <f t="shared" si="27"/>
        <v>1</v>
      </c>
      <c r="Z44" s="40">
        <f t="shared" si="28"/>
        <v>0</v>
      </c>
      <c r="AA44" s="87">
        <f t="shared" si="29"/>
        <v>0</v>
      </c>
    </row>
    <row r="45" spans="1:27" x14ac:dyDescent="0.25">
      <c r="A45" s="72" t="s">
        <v>63</v>
      </c>
      <c r="B45" s="38">
        <f>+'TOTAL ENERO POR REGIÓN'!B45+'TOTAL FEBRERO POR REGIÓN'!B45+'TOTAL MARZO POR REGIÓN'!B45</f>
        <v>658</v>
      </c>
      <c r="C45" s="38">
        <f>+'TOTAL ENERO POR REGIÓN'!C45+'TOTAL FEBRERO POR REGIÓN'!C45+'TOTAL MARZO POR REGIÓN'!C45</f>
        <v>655</v>
      </c>
      <c r="D45" s="87">
        <f t="shared" si="20"/>
        <v>0.99544072948328266</v>
      </c>
      <c r="E45" s="73">
        <f t="shared" si="21"/>
        <v>3</v>
      </c>
      <c r="F45" s="87">
        <f t="shared" si="22"/>
        <v>4.559270516717325E-3</v>
      </c>
      <c r="G45" s="25"/>
      <c r="H45" s="72" t="s">
        <v>63</v>
      </c>
      <c r="I45" s="38">
        <f>+'TOTAL ENERO POR REGIÓN'!I45+'TOTAL FEBRERO POR REGIÓN'!I45+'TOTAL MARZO POR REGIÓN'!I45</f>
        <v>0</v>
      </c>
      <c r="J45" s="38">
        <f>+'TOTAL ENERO POR REGIÓN'!J45+'TOTAL FEBRERO POR REGIÓN'!J45+'TOTAL MARZO POR REGIÓN'!J45</f>
        <v>0</v>
      </c>
      <c r="K45" s="87">
        <v>0</v>
      </c>
      <c r="L45" s="40">
        <f t="shared" si="23"/>
        <v>0</v>
      </c>
      <c r="M45" s="87">
        <v>0</v>
      </c>
      <c r="N45" s="26"/>
      <c r="O45" s="72" t="s">
        <v>63</v>
      </c>
      <c r="P45" s="38">
        <f>+'TOTAL ENERO POR REGIÓN'!P45+'TOTAL FEBRERO POR REGIÓN'!P45+'TOTAL MARZO POR REGIÓN'!P45</f>
        <v>640</v>
      </c>
      <c r="Q45" s="38">
        <f>+'TOTAL ENERO POR REGIÓN'!Q45+'TOTAL FEBRERO POR REGIÓN'!Q45+'TOTAL MARZO POR REGIÓN'!Q45</f>
        <v>639</v>
      </c>
      <c r="R45" s="87">
        <f t="shared" si="24"/>
        <v>0.99843749999999998</v>
      </c>
      <c r="S45" s="40">
        <f t="shared" si="25"/>
        <v>1</v>
      </c>
      <c r="T45" s="87">
        <f t="shared" si="26"/>
        <v>1.5625000000000001E-3</v>
      </c>
      <c r="U45" s="26"/>
      <c r="V45" s="72" t="s">
        <v>63</v>
      </c>
      <c r="W45" s="38">
        <f>+'TOTAL ENERO POR REGIÓN'!W45+'TOTAL FEBRERO POR REGIÓN'!W45+'TOTAL MARZO POR REGIÓN'!W45</f>
        <v>788</v>
      </c>
      <c r="X45" s="40">
        <f>+'TOTAL ENERO POR REGIÓN'!X45+'TOTAL FEBRERO POR REGIÓN'!X45+'TOTAL MARZO POR REGIÓN'!X45</f>
        <v>788</v>
      </c>
      <c r="Y45" s="87">
        <f t="shared" si="27"/>
        <v>1</v>
      </c>
      <c r="Z45" s="40">
        <f t="shared" si="28"/>
        <v>0</v>
      </c>
      <c r="AA45" s="87">
        <f t="shared" si="29"/>
        <v>0</v>
      </c>
    </row>
    <row r="46" spans="1:27" x14ac:dyDescent="0.25">
      <c r="A46" s="72" t="s">
        <v>64</v>
      </c>
      <c r="B46" s="38">
        <f>+'TOTAL ENERO POR REGIÓN'!B46+'TOTAL FEBRERO POR REGIÓN'!B46+'TOTAL MARZO POR REGIÓN'!B46</f>
        <v>790</v>
      </c>
      <c r="C46" s="38">
        <f>+'TOTAL ENERO POR REGIÓN'!C46+'TOTAL FEBRERO POR REGIÓN'!C46+'TOTAL MARZO POR REGIÓN'!C46</f>
        <v>790</v>
      </c>
      <c r="D46" s="87">
        <f t="shared" si="20"/>
        <v>1</v>
      </c>
      <c r="E46" s="73">
        <f t="shared" si="21"/>
        <v>0</v>
      </c>
      <c r="F46" s="87">
        <f t="shared" si="22"/>
        <v>0</v>
      </c>
      <c r="G46" s="25"/>
      <c r="H46" s="72" t="s">
        <v>64</v>
      </c>
      <c r="I46" s="38">
        <f>+'TOTAL ENERO POR REGIÓN'!I46+'TOTAL FEBRERO POR REGIÓN'!I46+'TOTAL MARZO POR REGIÓN'!I46</f>
        <v>0</v>
      </c>
      <c r="J46" s="38">
        <f>+'TOTAL ENERO POR REGIÓN'!J46+'TOTAL FEBRERO POR REGIÓN'!J46+'TOTAL MARZO POR REGIÓN'!J46</f>
        <v>0</v>
      </c>
      <c r="K46" s="87">
        <v>0</v>
      </c>
      <c r="L46" s="40">
        <f t="shared" si="23"/>
        <v>0</v>
      </c>
      <c r="M46" s="87">
        <v>0</v>
      </c>
      <c r="N46" s="26"/>
      <c r="O46" s="72" t="s">
        <v>64</v>
      </c>
      <c r="P46" s="38">
        <f>+'TOTAL ENERO POR REGIÓN'!P46+'TOTAL FEBRERO POR REGIÓN'!P46+'TOTAL MARZO POR REGIÓN'!P46</f>
        <v>1030</v>
      </c>
      <c r="Q46" s="38">
        <f>+'TOTAL ENERO POR REGIÓN'!Q46+'TOTAL FEBRERO POR REGIÓN'!Q46+'TOTAL MARZO POR REGIÓN'!Q46</f>
        <v>1027</v>
      </c>
      <c r="R46" s="87">
        <f t="shared" si="24"/>
        <v>0.99708737864077668</v>
      </c>
      <c r="S46" s="40">
        <f t="shared" si="25"/>
        <v>3</v>
      </c>
      <c r="T46" s="87">
        <f t="shared" si="26"/>
        <v>2.9126213592233011E-3</v>
      </c>
      <c r="U46" s="26"/>
      <c r="V46" s="72" t="s">
        <v>64</v>
      </c>
      <c r="W46" s="38">
        <f>+'TOTAL ENERO POR REGIÓN'!W46+'TOTAL FEBRERO POR REGIÓN'!W46+'TOTAL MARZO POR REGIÓN'!W46</f>
        <v>965</v>
      </c>
      <c r="X46" s="40">
        <f>+'TOTAL ENERO POR REGIÓN'!X46+'TOTAL FEBRERO POR REGIÓN'!X46+'TOTAL MARZO POR REGIÓN'!X46</f>
        <v>961</v>
      </c>
      <c r="Y46" s="87">
        <f t="shared" si="27"/>
        <v>0.99585492227979278</v>
      </c>
      <c r="Z46" s="40">
        <f t="shared" si="28"/>
        <v>4</v>
      </c>
      <c r="AA46" s="87">
        <f t="shared" si="29"/>
        <v>4.1450777202072537E-3</v>
      </c>
    </row>
    <row r="47" spans="1:27" x14ac:dyDescent="0.25">
      <c r="A47" s="72" t="s">
        <v>15</v>
      </c>
      <c r="B47" s="74">
        <f>SUM(B39:B46)</f>
        <v>17251</v>
      </c>
      <c r="C47" s="74">
        <f>SUM(C39:C46)</f>
        <v>17206</v>
      </c>
      <c r="D47" s="88">
        <f t="shared" si="20"/>
        <v>0.99739145556779318</v>
      </c>
      <c r="E47" s="75">
        <f t="shared" si="21"/>
        <v>45</v>
      </c>
      <c r="F47" s="88">
        <f t="shared" si="22"/>
        <v>2.6085444322068285E-3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88">
        <v>0</v>
      </c>
      <c r="L47" s="41">
        <f t="shared" si="23"/>
        <v>0</v>
      </c>
      <c r="M47" s="88">
        <v>0</v>
      </c>
      <c r="N47" s="26"/>
      <c r="O47" s="72" t="s">
        <v>15</v>
      </c>
      <c r="P47" s="74">
        <f>SUM(P39:P46)</f>
        <v>17238</v>
      </c>
      <c r="Q47" s="74">
        <f>SUM(Q39:Q46)</f>
        <v>17182</v>
      </c>
      <c r="R47" s="88">
        <f t="shared" si="24"/>
        <v>0.99675136326720037</v>
      </c>
      <c r="S47" s="84">
        <f t="shared" si="25"/>
        <v>56</v>
      </c>
      <c r="T47" s="88">
        <f t="shared" si="26"/>
        <v>3.2486367327996288E-3</v>
      </c>
      <c r="U47" s="26"/>
      <c r="V47" s="72" t="s">
        <v>15</v>
      </c>
      <c r="W47" s="74">
        <f>SUM(W39:W46)</f>
        <v>15044</v>
      </c>
      <c r="X47" s="74">
        <f>+W47</f>
        <v>15044</v>
      </c>
      <c r="Y47" s="88">
        <f t="shared" si="27"/>
        <v>1</v>
      </c>
      <c r="Z47" s="84">
        <f>SUM(Z39:Z46)</f>
        <v>36</v>
      </c>
      <c r="AA47" s="88">
        <f t="shared" si="29"/>
        <v>2.3929805902685457E-3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25458</v>
      </c>
      <c r="C49" s="44">
        <f t="shared" ref="C49" si="30">SUM(C47,C35,C21)</f>
        <v>25398</v>
      </c>
      <c r="D49" s="58">
        <f t="shared" si="20"/>
        <v>0.99764317699740745</v>
      </c>
      <c r="E49" s="79">
        <f t="shared" si="21"/>
        <v>60</v>
      </c>
      <c r="F49" s="59">
        <f t="shared" si="22"/>
        <v>2.3568230025925053E-3</v>
      </c>
      <c r="G49" s="25"/>
      <c r="H49" s="43" t="s">
        <v>15</v>
      </c>
      <c r="I49" s="44">
        <f>+'TOTAL ENERO POR REGIÓN'!I49+'TOTAL FEBRERO POR REGIÓN'!I49+'TOTAL MARZO POR REGIÓN'!I49</f>
        <v>125701</v>
      </c>
      <c r="J49" s="44">
        <f>+'TOTAL ENERO POR REGIÓN'!J49+'TOTAL FEBRERO POR REGIÓN'!J49+'TOTAL MARZO POR REGIÓN'!J49</f>
        <v>123029</v>
      </c>
      <c r="K49" s="58">
        <f t="shared" ref="K49" si="31">+J49/I49</f>
        <v>0.9787432080890367</v>
      </c>
      <c r="L49" s="44">
        <f>+I49-J49</f>
        <v>2672</v>
      </c>
      <c r="M49" s="59">
        <f t="shared" ref="M49" si="32">+L49/I49</f>
        <v>2.1256791910963319E-2</v>
      </c>
      <c r="N49" s="26"/>
      <c r="O49" s="43" t="s">
        <v>15</v>
      </c>
      <c r="P49" s="47">
        <f>SUM(P47,P35,P21)</f>
        <v>27939</v>
      </c>
      <c r="Q49" s="47">
        <f t="shared" ref="Q49:S49" si="33">SUM(Q47,Q35,Q21)</f>
        <v>27875</v>
      </c>
      <c r="R49" s="77">
        <f t="shared" ref="R49" si="34">+Q49/P49</f>
        <v>0.99770929525036689</v>
      </c>
      <c r="S49" s="79">
        <f t="shared" si="33"/>
        <v>88</v>
      </c>
      <c r="T49" s="78">
        <f t="shared" ref="T49" si="35">+S49/P49</f>
        <v>3.1497190307455528E-3</v>
      </c>
      <c r="U49" s="26"/>
      <c r="V49" s="43" t="s">
        <v>15</v>
      </c>
      <c r="W49" s="47">
        <f>SUM(W47,W35,W21)</f>
        <v>22169</v>
      </c>
      <c r="X49" s="47">
        <f t="shared" ref="X49:Z49" si="36">SUM(X47,X35,X21)</f>
        <v>22166</v>
      </c>
      <c r="Y49" s="58">
        <f t="shared" ref="Y49" si="37">+X49/W49</f>
        <v>0.99986467589877759</v>
      </c>
      <c r="Z49" s="79">
        <f t="shared" si="36"/>
        <v>45</v>
      </c>
      <c r="AA49" s="59">
        <f t="shared" ref="AA49" si="38">+Z49/W49</f>
        <v>2.0298615183364159E-3</v>
      </c>
    </row>
  </sheetData>
  <mergeCells count="78">
    <mergeCell ref="B1:D1"/>
    <mergeCell ref="B2:D2"/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7"/>
  <sheetViews>
    <sheetView showGridLines="0" workbookViewId="0">
      <selection activeCell="A9" sqref="A9:A11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8" t="s">
        <v>66</v>
      </c>
      <c r="C2" s="109"/>
      <c r="D2" s="18"/>
    </row>
    <row r="3" spans="1:4" ht="15.75" thickBot="1" x14ac:dyDescent="0.3">
      <c r="A3" s="18"/>
      <c r="B3" s="110" t="s">
        <v>82</v>
      </c>
      <c r="C3" s="111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2" t="s">
        <v>67</v>
      </c>
      <c r="B6" s="113"/>
      <c r="C6" s="15"/>
      <c r="D6" s="18"/>
    </row>
    <row r="7" spans="1:4" x14ac:dyDescent="0.25">
      <c r="A7" s="114"/>
      <c r="B7" s="115"/>
      <c r="C7" s="16"/>
      <c r="D7" s="18"/>
    </row>
    <row r="8" spans="1:4" ht="15.75" thickBot="1" x14ac:dyDescent="0.3">
      <c r="A8" s="116"/>
      <c r="B8" s="117"/>
      <c r="C8" s="17"/>
      <c r="D8" s="18"/>
    </row>
    <row r="9" spans="1:4" ht="15" customHeight="1" x14ac:dyDescent="0.25">
      <c r="A9" s="118" t="s">
        <v>19</v>
      </c>
      <c r="B9" s="121" t="s">
        <v>65</v>
      </c>
      <c r="C9" s="124" t="s">
        <v>20</v>
      </c>
      <c r="D9" s="18"/>
    </row>
    <row r="10" spans="1:4" ht="15" customHeight="1" x14ac:dyDescent="0.25">
      <c r="A10" s="119"/>
      <c r="B10" s="122"/>
      <c r="C10" s="125"/>
      <c r="D10" s="18"/>
    </row>
    <row r="11" spans="1:4" ht="15.75" customHeight="1" thickBot="1" x14ac:dyDescent="0.3">
      <c r="A11" s="120"/>
      <c r="B11" s="123"/>
      <c r="C11" s="126"/>
      <c r="D11" s="18"/>
    </row>
    <row r="12" spans="1:4" x14ac:dyDescent="0.25">
      <c r="A12" s="5" t="s">
        <v>21</v>
      </c>
      <c r="B12" s="20">
        <f>+B34</f>
        <v>8371</v>
      </c>
      <c r="C12" s="21">
        <f>+B12/B16</f>
        <v>0.12315183970105777</v>
      </c>
      <c r="D12" s="18"/>
    </row>
    <row r="13" spans="1:4" x14ac:dyDescent="0.25">
      <c r="A13" s="19" t="s">
        <v>22</v>
      </c>
      <c r="B13" s="20">
        <f>+B51</f>
        <v>43689</v>
      </c>
      <c r="C13" s="22">
        <f>+B13/B16</f>
        <v>0.64274049990437376</v>
      </c>
      <c r="D13" s="18"/>
    </row>
    <row r="14" spans="1:4" x14ac:dyDescent="0.25">
      <c r="A14" s="19" t="s">
        <v>23</v>
      </c>
      <c r="B14" s="20">
        <f>+B68</f>
        <v>8768</v>
      </c>
      <c r="C14" s="22">
        <f>+B14/B16</f>
        <v>0.12899239403880952</v>
      </c>
      <c r="D14" s="18"/>
    </row>
    <row r="15" spans="1:4" x14ac:dyDescent="0.25">
      <c r="A15" s="23" t="s">
        <v>18</v>
      </c>
      <c r="B15" s="24">
        <f>+B85</f>
        <v>7145</v>
      </c>
      <c r="C15" s="22">
        <f>+B15/B16</f>
        <v>0.10511526635575891</v>
      </c>
      <c r="D15" s="18"/>
    </row>
    <row r="16" spans="1:4" x14ac:dyDescent="0.25">
      <c r="A16" s="127" t="s">
        <v>24</v>
      </c>
      <c r="B16" s="129">
        <f>SUM(B12:B15)</f>
        <v>67973</v>
      </c>
      <c r="C16" s="131">
        <f>SUM(C12:C15)</f>
        <v>1</v>
      </c>
      <c r="D16" s="18"/>
    </row>
    <row r="17" spans="1:4" ht="15.75" thickBot="1" x14ac:dyDescent="0.3">
      <c r="A17" s="128"/>
      <c r="B17" s="130"/>
      <c r="C17" s="132"/>
      <c r="D17" s="18"/>
    </row>
    <row r="18" spans="1:4" x14ac:dyDescent="0.25">
      <c r="A18" s="102" t="s">
        <v>0</v>
      </c>
      <c r="B18" s="103"/>
      <c r="C18" s="103"/>
      <c r="D18" s="104"/>
    </row>
    <row r="19" spans="1:4" ht="15.75" thickBot="1" x14ac:dyDescent="0.3">
      <c r="A19" s="105"/>
      <c r="B19" s="106"/>
      <c r="C19" s="106"/>
      <c r="D19" s="107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16</v>
      </c>
      <c r="C21" s="2">
        <v>16</v>
      </c>
      <c r="D21" s="3">
        <f t="shared" ref="D21:D34" si="0">+B21-C21</f>
        <v>0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605</v>
      </c>
      <c r="C23" s="51">
        <v>605</v>
      </c>
      <c r="D23" s="3">
        <f t="shared" si="0"/>
        <v>0</v>
      </c>
    </row>
    <row r="24" spans="1:4" x14ac:dyDescent="0.25">
      <c r="A24" s="4" t="s">
        <v>8</v>
      </c>
      <c r="B24" s="50">
        <v>228</v>
      </c>
      <c r="C24" s="51">
        <v>228</v>
      </c>
      <c r="D24" s="3">
        <f t="shared" si="0"/>
        <v>0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>
        <v>92</v>
      </c>
      <c r="C26" s="51">
        <v>93</v>
      </c>
      <c r="D26" s="3">
        <f t="shared" si="0"/>
        <v>-1</v>
      </c>
    </row>
    <row r="27" spans="1:4" x14ac:dyDescent="0.25">
      <c r="A27" s="4" t="s">
        <v>11</v>
      </c>
      <c r="B27" s="50">
        <v>81</v>
      </c>
      <c r="C27" s="51">
        <v>81</v>
      </c>
      <c r="D27" s="3">
        <f t="shared" si="0"/>
        <v>0</v>
      </c>
    </row>
    <row r="28" spans="1:4" x14ac:dyDescent="0.25">
      <c r="A28" s="4" t="s">
        <v>12</v>
      </c>
      <c r="B28" s="50">
        <v>5066</v>
      </c>
      <c r="C28" s="50">
        <v>5061</v>
      </c>
      <c r="D28" s="3">
        <f t="shared" si="0"/>
        <v>5</v>
      </c>
    </row>
    <row r="29" spans="1:4" x14ac:dyDescent="0.25">
      <c r="A29" s="4" t="s">
        <v>13</v>
      </c>
      <c r="B29" s="50">
        <v>2283</v>
      </c>
      <c r="C29" s="51">
        <v>2283</v>
      </c>
      <c r="D29" s="3">
        <f t="shared" si="0"/>
        <v>0</v>
      </c>
    </row>
    <row r="30" spans="1:4" x14ac:dyDescent="0.25">
      <c r="A30" s="4" t="s">
        <v>14</v>
      </c>
      <c r="B30" s="50"/>
      <c r="C30" s="51"/>
      <c r="D30" s="3">
        <f t="shared" si="0"/>
        <v>0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8371</v>
      </c>
      <c r="C34" s="8">
        <f>SUM(C21:C33)</f>
        <v>8367</v>
      </c>
      <c r="D34" s="10">
        <f t="shared" si="0"/>
        <v>4</v>
      </c>
    </row>
    <row r="35" spans="1:4" x14ac:dyDescent="0.25">
      <c r="A35" s="102" t="s">
        <v>16</v>
      </c>
      <c r="B35" s="103"/>
      <c r="C35" s="103"/>
      <c r="D35" s="104"/>
    </row>
    <row r="36" spans="1:4" ht="15.75" thickBot="1" x14ac:dyDescent="0.3">
      <c r="A36" s="105"/>
      <c r="B36" s="106"/>
      <c r="C36" s="106"/>
      <c r="D36" s="107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7774</v>
      </c>
      <c r="C38" s="2">
        <v>7759</v>
      </c>
      <c r="D38" s="49">
        <f t="shared" ref="D38:D51" si="1">+B38-C38</f>
        <v>15</v>
      </c>
    </row>
    <row r="39" spans="1:4" x14ac:dyDescent="0.25">
      <c r="A39" s="4" t="s">
        <v>6</v>
      </c>
      <c r="B39" s="97"/>
      <c r="C39" s="98"/>
      <c r="D39" s="3">
        <f t="shared" si="1"/>
        <v>0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23616</v>
      </c>
      <c r="C43" s="2">
        <v>23569</v>
      </c>
      <c r="D43" s="3">
        <f t="shared" si="1"/>
        <v>47</v>
      </c>
    </row>
    <row r="44" spans="1:4" x14ac:dyDescent="0.25">
      <c r="A44" s="4" t="s">
        <v>11</v>
      </c>
      <c r="B44" s="50">
        <v>14</v>
      </c>
      <c r="C44" s="2">
        <v>14</v>
      </c>
      <c r="D44" s="3">
        <f t="shared" si="1"/>
        <v>0</v>
      </c>
    </row>
    <row r="45" spans="1:4" x14ac:dyDescent="0.25">
      <c r="A45" s="4" t="s">
        <v>12</v>
      </c>
      <c r="B45" s="1">
        <f>8828+3457</f>
        <v>12285</v>
      </c>
      <c r="C45" s="2">
        <f>8215+3454</f>
        <v>11669</v>
      </c>
      <c r="D45" s="3">
        <f t="shared" si="1"/>
        <v>616</v>
      </c>
    </row>
    <row r="46" spans="1:4" x14ac:dyDescent="0.25">
      <c r="A46" s="4" t="s">
        <v>13</v>
      </c>
      <c r="B46" s="1"/>
      <c r="C46" s="2"/>
      <c r="D46" s="3">
        <f t="shared" si="1"/>
        <v>0</v>
      </c>
    </row>
    <row r="47" spans="1:4" x14ac:dyDescent="0.25">
      <c r="A47" s="4" t="s">
        <v>14</v>
      </c>
      <c r="B47" s="1"/>
      <c r="C47" s="2"/>
      <c r="D47" s="3">
        <f t="shared" si="1"/>
        <v>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43689</v>
      </c>
      <c r="C51" s="9">
        <f>SUM(C38:C50)</f>
        <v>43011</v>
      </c>
      <c r="D51" s="10">
        <f t="shared" si="1"/>
        <v>678</v>
      </c>
    </row>
    <row r="52" spans="1:4" x14ac:dyDescent="0.25">
      <c r="A52" s="102" t="s">
        <v>17</v>
      </c>
      <c r="B52" s="103"/>
      <c r="C52" s="103"/>
      <c r="D52" s="104"/>
    </row>
    <row r="53" spans="1:4" ht="15.75" thickBot="1" x14ac:dyDescent="0.3">
      <c r="A53" s="105"/>
      <c r="B53" s="106"/>
      <c r="C53" s="106"/>
      <c r="D53" s="107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43</v>
      </c>
      <c r="C55" s="2">
        <v>42</v>
      </c>
      <c r="D55" s="3">
        <f t="shared" ref="D55:D68" si="2">+B55-C55</f>
        <v>1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>
        <v>441</v>
      </c>
      <c r="C57" s="51">
        <v>436</v>
      </c>
      <c r="D57" s="3">
        <f t="shared" si="2"/>
        <v>5</v>
      </c>
    </row>
    <row r="58" spans="1:4" x14ac:dyDescent="0.25">
      <c r="A58" s="4" t="s">
        <v>8</v>
      </c>
      <c r="B58" s="50">
        <v>112</v>
      </c>
      <c r="C58" s="51">
        <v>112</v>
      </c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>
        <v>3690</v>
      </c>
      <c r="C60" s="51">
        <v>3688</v>
      </c>
      <c r="D60" s="3">
        <f t="shared" si="2"/>
        <v>2</v>
      </c>
    </row>
    <row r="61" spans="1:4" x14ac:dyDescent="0.25">
      <c r="A61" s="4" t="s">
        <v>11</v>
      </c>
      <c r="B61" s="50">
        <v>1</v>
      </c>
      <c r="C61" s="51">
        <v>1</v>
      </c>
      <c r="D61" s="3">
        <f t="shared" si="2"/>
        <v>0</v>
      </c>
    </row>
    <row r="62" spans="1:4" x14ac:dyDescent="0.25">
      <c r="A62" s="4" t="s">
        <v>12</v>
      </c>
      <c r="B62" s="50">
        <v>151</v>
      </c>
      <c r="C62" s="51">
        <v>150</v>
      </c>
      <c r="D62" s="3">
        <f t="shared" si="2"/>
        <v>1</v>
      </c>
    </row>
    <row r="63" spans="1:4" x14ac:dyDescent="0.25">
      <c r="A63" s="4" t="s">
        <v>13</v>
      </c>
      <c r="B63" s="50">
        <v>4330</v>
      </c>
      <c r="C63" s="51">
        <v>4326</v>
      </c>
      <c r="D63" s="3">
        <f t="shared" si="2"/>
        <v>4</v>
      </c>
    </row>
    <row r="64" spans="1:4" x14ac:dyDescent="0.25">
      <c r="A64" s="4" t="s">
        <v>14</v>
      </c>
      <c r="B64" s="50"/>
      <c r="C64" s="51"/>
      <c r="D64" s="3">
        <f t="shared" si="2"/>
        <v>0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8768</v>
      </c>
      <c r="C68" s="9">
        <f>SUM(C55:C67)</f>
        <v>8755</v>
      </c>
      <c r="D68" s="10">
        <f t="shared" si="2"/>
        <v>13</v>
      </c>
    </row>
    <row r="69" spans="1:4" x14ac:dyDescent="0.25">
      <c r="A69" s="102" t="s">
        <v>18</v>
      </c>
      <c r="B69" s="103"/>
      <c r="C69" s="103"/>
      <c r="D69" s="104"/>
    </row>
    <row r="70" spans="1:4" ht="15.75" thickBot="1" x14ac:dyDescent="0.3">
      <c r="A70" s="105"/>
      <c r="B70" s="106"/>
      <c r="C70" s="106"/>
      <c r="D70" s="107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1940</v>
      </c>
      <c r="C72" s="2">
        <v>1940</v>
      </c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>
        <v>781</v>
      </c>
      <c r="C74" s="51">
        <v>774</v>
      </c>
      <c r="D74" s="3">
        <f t="shared" si="3"/>
        <v>7</v>
      </c>
    </row>
    <row r="75" spans="1:4" x14ac:dyDescent="0.25">
      <c r="A75" s="4" t="s">
        <v>8</v>
      </c>
      <c r="B75" s="50">
        <v>248</v>
      </c>
      <c r="C75" s="51">
        <v>247</v>
      </c>
      <c r="D75" s="3">
        <f t="shared" si="3"/>
        <v>1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/>
      <c r="C77" s="51"/>
      <c r="D77" s="3">
        <f t="shared" si="3"/>
        <v>0</v>
      </c>
    </row>
    <row r="78" spans="1:4" x14ac:dyDescent="0.25">
      <c r="A78" s="4" t="s">
        <v>11</v>
      </c>
      <c r="B78" s="50"/>
      <c r="C78" s="51"/>
      <c r="D78" s="3">
        <f t="shared" si="3"/>
        <v>0</v>
      </c>
    </row>
    <row r="79" spans="1:4" x14ac:dyDescent="0.25">
      <c r="A79" s="4" t="s">
        <v>12</v>
      </c>
      <c r="B79" s="50">
        <v>543</v>
      </c>
      <c r="C79" s="51">
        <v>543</v>
      </c>
      <c r="D79" s="3">
        <f t="shared" si="3"/>
        <v>0</v>
      </c>
    </row>
    <row r="80" spans="1:4" x14ac:dyDescent="0.25">
      <c r="A80" s="4" t="s">
        <v>13</v>
      </c>
      <c r="B80" s="50">
        <v>3633</v>
      </c>
      <c r="C80" s="51">
        <v>3633</v>
      </c>
      <c r="D80" s="3">
        <f t="shared" si="3"/>
        <v>0</v>
      </c>
    </row>
    <row r="81" spans="1:4" x14ac:dyDescent="0.25">
      <c r="A81" s="4" t="s">
        <v>14</v>
      </c>
      <c r="B81" s="50"/>
      <c r="C81" s="51"/>
      <c r="D81" s="3">
        <f t="shared" si="3"/>
        <v>0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7145</v>
      </c>
      <c r="C85" s="13">
        <f>SUM(C72:C84)</f>
        <v>7137</v>
      </c>
      <c r="D85" s="14">
        <f t="shared" si="3"/>
        <v>8</v>
      </c>
    </row>
    <row r="87" spans="1:4" x14ac:dyDescent="0.25">
      <c r="B87" s="60">
        <f>+B77+B60+B43+B26</f>
        <v>27398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7"/>
  <sheetViews>
    <sheetView showGridLines="0" topLeftCell="A73" workbookViewId="0">
      <selection activeCell="A6" sqref="A6:B8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8" t="s">
        <v>66</v>
      </c>
      <c r="C2" s="109"/>
      <c r="D2" s="18"/>
    </row>
    <row r="3" spans="1:4" ht="15.75" thickBot="1" x14ac:dyDescent="0.3">
      <c r="A3" s="18"/>
      <c r="B3" s="110" t="s">
        <v>84</v>
      </c>
      <c r="C3" s="111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2" t="s">
        <v>67</v>
      </c>
      <c r="B6" s="113"/>
      <c r="C6" s="15"/>
      <c r="D6" s="18"/>
    </row>
    <row r="7" spans="1:4" x14ac:dyDescent="0.25">
      <c r="A7" s="114"/>
      <c r="B7" s="115"/>
      <c r="C7" s="16"/>
      <c r="D7" s="18"/>
    </row>
    <row r="8" spans="1:4" ht="15.75" thickBot="1" x14ac:dyDescent="0.3">
      <c r="A8" s="116"/>
      <c r="B8" s="117"/>
      <c r="C8" s="17"/>
      <c r="D8" s="18"/>
    </row>
    <row r="9" spans="1:4" ht="15" customHeight="1" x14ac:dyDescent="0.25">
      <c r="A9" s="118" t="s">
        <v>19</v>
      </c>
      <c r="B9" s="121" t="s">
        <v>65</v>
      </c>
      <c r="C9" s="124" t="s">
        <v>20</v>
      </c>
      <c r="D9" s="18"/>
    </row>
    <row r="10" spans="1:4" ht="15" customHeight="1" x14ac:dyDescent="0.25">
      <c r="A10" s="119"/>
      <c r="B10" s="122"/>
      <c r="C10" s="125"/>
      <c r="D10" s="18"/>
    </row>
    <row r="11" spans="1:4" ht="15.75" customHeight="1" thickBot="1" x14ac:dyDescent="0.3">
      <c r="A11" s="142"/>
      <c r="B11" s="123"/>
      <c r="C11" s="126"/>
      <c r="D11" s="18"/>
    </row>
    <row r="12" spans="1:4" x14ac:dyDescent="0.25">
      <c r="A12" s="19" t="s">
        <v>21</v>
      </c>
      <c r="B12" s="20">
        <f>+B34</f>
        <v>7895</v>
      </c>
      <c r="C12" s="21">
        <f>+B12/B16</f>
        <v>0.12710090797862064</v>
      </c>
      <c r="D12" s="18"/>
    </row>
    <row r="13" spans="1:4" x14ac:dyDescent="0.25">
      <c r="A13" s="19" t="s">
        <v>22</v>
      </c>
      <c r="B13" s="20">
        <f>+B51</f>
        <v>38050</v>
      </c>
      <c r="C13" s="22">
        <f>+B13/B16</f>
        <v>0.61256359070126865</v>
      </c>
      <c r="D13" s="18"/>
    </row>
    <row r="14" spans="1:4" x14ac:dyDescent="0.25">
      <c r="A14" s="19" t="s">
        <v>23</v>
      </c>
      <c r="B14" s="20">
        <f>+B68</f>
        <v>9141</v>
      </c>
      <c r="C14" s="22">
        <f>+B14/B16</f>
        <v>0.14716015197372659</v>
      </c>
      <c r="D14" s="18"/>
    </row>
    <row r="15" spans="1:4" x14ac:dyDescent="0.25">
      <c r="A15" s="48" t="s">
        <v>18</v>
      </c>
      <c r="B15" s="24">
        <f>+B85</f>
        <v>7030</v>
      </c>
      <c r="C15" s="22">
        <f>+B15/B16</f>
        <v>0.11317534934638418</v>
      </c>
      <c r="D15" s="18"/>
    </row>
    <row r="16" spans="1:4" x14ac:dyDescent="0.25">
      <c r="A16" s="127" t="s">
        <v>24</v>
      </c>
      <c r="B16" s="129">
        <f>SUM(B12:B15)</f>
        <v>62116</v>
      </c>
      <c r="C16" s="131">
        <f>SUM(C12:C15)</f>
        <v>1</v>
      </c>
      <c r="D16" s="18"/>
    </row>
    <row r="17" spans="1:4" ht="15.75" thickBot="1" x14ac:dyDescent="0.3">
      <c r="A17" s="128"/>
      <c r="B17" s="130"/>
      <c r="C17" s="132"/>
      <c r="D17" s="18"/>
    </row>
    <row r="18" spans="1:4" x14ac:dyDescent="0.25">
      <c r="A18" s="102" t="s">
        <v>0</v>
      </c>
      <c r="B18" s="103"/>
      <c r="C18" s="103"/>
      <c r="D18" s="104"/>
    </row>
    <row r="19" spans="1:4" ht="15.75" thickBot="1" x14ac:dyDescent="0.3">
      <c r="A19" s="105"/>
      <c r="B19" s="106"/>
      <c r="C19" s="106"/>
      <c r="D19" s="107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18</v>
      </c>
      <c r="C21" s="2">
        <v>18</v>
      </c>
      <c r="D21" s="3">
        <f t="shared" ref="D21:D34" si="0">+B21-C21</f>
        <v>0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548</v>
      </c>
      <c r="C23" s="51">
        <v>548</v>
      </c>
      <c r="D23" s="3">
        <f t="shared" si="0"/>
        <v>0</v>
      </c>
    </row>
    <row r="24" spans="1:4" x14ac:dyDescent="0.25">
      <c r="A24" s="4" t="s">
        <v>8</v>
      </c>
      <c r="B24" s="50">
        <v>203</v>
      </c>
      <c r="C24" s="51">
        <v>203</v>
      </c>
      <c r="D24" s="3">
        <f t="shared" si="0"/>
        <v>0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>
        <v>63</v>
      </c>
      <c r="C26" s="51">
        <v>62</v>
      </c>
      <c r="D26" s="3">
        <f t="shared" si="0"/>
        <v>1</v>
      </c>
    </row>
    <row r="27" spans="1:4" x14ac:dyDescent="0.25">
      <c r="A27" s="4" t="s">
        <v>11</v>
      </c>
      <c r="B27" s="50">
        <v>101</v>
      </c>
      <c r="C27" s="51">
        <v>101</v>
      </c>
      <c r="D27" s="3">
        <f t="shared" si="0"/>
        <v>0</v>
      </c>
    </row>
    <row r="28" spans="1:4" x14ac:dyDescent="0.25">
      <c r="A28" s="4" t="s">
        <v>12</v>
      </c>
      <c r="B28" s="50">
        <v>4664</v>
      </c>
      <c r="C28" s="51">
        <v>4657</v>
      </c>
      <c r="D28" s="3">
        <f t="shared" si="0"/>
        <v>7</v>
      </c>
    </row>
    <row r="29" spans="1:4" x14ac:dyDescent="0.25">
      <c r="A29" s="4" t="s">
        <v>13</v>
      </c>
      <c r="B29" s="50">
        <v>2298</v>
      </c>
      <c r="C29" s="51">
        <v>2297</v>
      </c>
      <c r="D29" s="3">
        <f t="shared" si="0"/>
        <v>1</v>
      </c>
    </row>
    <row r="30" spans="1:4" x14ac:dyDescent="0.25">
      <c r="A30" s="4" t="s">
        <v>14</v>
      </c>
      <c r="B30" s="50"/>
      <c r="C30" s="51"/>
      <c r="D30" s="3">
        <f t="shared" si="0"/>
        <v>0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7895</v>
      </c>
      <c r="C34" s="9">
        <f>SUM(C21:C33)</f>
        <v>7886</v>
      </c>
      <c r="D34" s="10">
        <f t="shared" si="0"/>
        <v>9</v>
      </c>
    </row>
    <row r="35" spans="1:4" x14ac:dyDescent="0.25">
      <c r="A35" s="102" t="s">
        <v>16</v>
      </c>
      <c r="B35" s="103"/>
      <c r="C35" s="103"/>
      <c r="D35" s="104"/>
    </row>
    <row r="36" spans="1:4" ht="15.75" thickBot="1" x14ac:dyDescent="0.3">
      <c r="A36" s="105"/>
      <c r="B36" s="106"/>
      <c r="C36" s="106"/>
      <c r="D36" s="107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6227</v>
      </c>
      <c r="C38" s="2">
        <v>6206</v>
      </c>
      <c r="D38" s="49">
        <f t="shared" ref="D38:D51" si="1">+B38-C38</f>
        <v>21</v>
      </c>
    </row>
    <row r="39" spans="1:4" x14ac:dyDescent="0.25">
      <c r="A39" s="4" t="s">
        <v>6</v>
      </c>
      <c r="B39" s="50"/>
      <c r="C39" s="51"/>
      <c r="D39" s="3">
        <f t="shared" si="1"/>
        <v>0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21709</v>
      </c>
      <c r="C43" s="2">
        <v>21602</v>
      </c>
      <c r="D43" s="3">
        <f t="shared" si="1"/>
        <v>107</v>
      </c>
    </row>
    <row r="44" spans="1:4" x14ac:dyDescent="0.25">
      <c r="A44" s="4" t="s">
        <v>11</v>
      </c>
      <c r="B44" s="50">
        <v>10</v>
      </c>
      <c r="C44" s="51">
        <v>10</v>
      </c>
      <c r="D44" s="3">
        <f t="shared" si="1"/>
        <v>0</v>
      </c>
    </row>
    <row r="45" spans="1:4" x14ac:dyDescent="0.25">
      <c r="A45" s="4" t="s">
        <v>12</v>
      </c>
      <c r="B45" s="1">
        <f>7191+2913</f>
        <v>10104</v>
      </c>
      <c r="C45" s="2">
        <f>6505+2904</f>
        <v>9409</v>
      </c>
      <c r="D45" s="3">
        <f t="shared" si="1"/>
        <v>695</v>
      </c>
    </row>
    <row r="46" spans="1:4" x14ac:dyDescent="0.25">
      <c r="A46" s="4" t="s">
        <v>13</v>
      </c>
      <c r="B46" s="50"/>
      <c r="C46" s="51"/>
      <c r="D46" s="3">
        <f t="shared" si="1"/>
        <v>0</v>
      </c>
    </row>
    <row r="47" spans="1:4" x14ac:dyDescent="0.25">
      <c r="A47" s="4" t="s">
        <v>14</v>
      </c>
      <c r="B47" s="1"/>
      <c r="C47" s="2"/>
      <c r="D47" s="3">
        <f t="shared" si="1"/>
        <v>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38050</v>
      </c>
      <c r="C51" s="9">
        <f>SUM(C38:C50)</f>
        <v>37227</v>
      </c>
      <c r="D51" s="10">
        <f t="shared" si="1"/>
        <v>823</v>
      </c>
    </row>
    <row r="52" spans="1:4" x14ac:dyDescent="0.25">
      <c r="A52" s="102" t="s">
        <v>17</v>
      </c>
      <c r="B52" s="103"/>
      <c r="C52" s="103"/>
      <c r="D52" s="104"/>
    </row>
    <row r="53" spans="1:4" ht="15.75" thickBot="1" x14ac:dyDescent="0.3">
      <c r="A53" s="105"/>
      <c r="B53" s="106"/>
      <c r="C53" s="106"/>
      <c r="D53" s="107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28</v>
      </c>
      <c r="C55" s="2">
        <v>28</v>
      </c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>
        <v>451</v>
      </c>
      <c r="C57" s="51">
        <v>446</v>
      </c>
      <c r="D57" s="3">
        <f t="shared" si="2"/>
        <v>5</v>
      </c>
    </row>
    <row r="58" spans="1:4" x14ac:dyDescent="0.25">
      <c r="A58" s="4" t="s">
        <v>8</v>
      </c>
      <c r="B58" s="50">
        <v>94</v>
      </c>
      <c r="C58" s="51">
        <v>93</v>
      </c>
      <c r="D58" s="3">
        <f t="shared" si="2"/>
        <v>1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>
        <v>3475</v>
      </c>
      <c r="C60" s="51">
        <v>3466</v>
      </c>
      <c r="D60" s="3">
        <f t="shared" si="2"/>
        <v>9</v>
      </c>
    </row>
    <row r="61" spans="1:4" x14ac:dyDescent="0.25">
      <c r="A61" s="4" t="s">
        <v>11</v>
      </c>
      <c r="B61" s="50"/>
      <c r="C61" s="51"/>
      <c r="D61" s="3">
        <f t="shared" si="2"/>
        <v>0</v>
      </c>
    </row>
    <row r="62" spans="1:4" x14ac:dyDescent="0.25">
      <c r="A62" s="4" t="s">
        <v>12</v>
      </c>
      <c r="B62" s="50">
        <v>135</v>
      </c>
      <c r="C62" s="51">
        <v>135</v>
      </c>
      <c r="D62" s="3">
        <f t="shared" si="2"/>
        <v>0</v>
      </c>
    </row>
    <row r="63" spans="1:4" x14ac:dyDescent="0.25">
      <c r="A63" s="4" t="s">
        <v>13</v>
      </c>
      <c r="B63" s="50">
        <v>4958</v>
      </c>
      <c r="C63" s="51">
        <v>4955</v>
      </c>
      <c r="D63" s="3">
        <f t="shared" si="2"/>
        <v>3</v>
      </c>
    </row>
    <row r="64" spans="1:4" x14ac:dyDescent="0.25">
      <c r="A64" s="4" t="s">
        <v>14</v>
      </c>
      <c r="B64" s="50"/>
      <c r="C64" s="51"/>
      <c r="D64" s="3">
        <f t="shared" si="2"/>
        <v>0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9141</v>
      </c>
      <c r="C68" s="9">
        <f>SUM(C55:C67)</f>
        <v>9123</v>
      </c>
      <c r="D68" s="10">
        <f t="shared" si="2"/>
        <v>18</v>
      </c>
    </row>
    <row r="69" spans="1:4" x14ac:dyDescent="0.25">
      <c r="A69" s="102" t="s">
        <v>18</v>
      </c>
      <c r="B69" s="103"/>
      <c r="C69" s="103"/>
      <c r="D69" s="104"/>
    </row>
    <row r="70" spans="1:4" ht="15.75" thickBot="1" x14ac:dyDescent="0.3">
      <c r="A70" s="105"/>
      <c r="B70" s="106"/>
      <c r="C70" s="106"/>
      <c r="D70" s="107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/>
      <c r="C72" s="2"/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>
        <v>750</v>
      </c>
      <c r="C74" s="51">
        <v>748</v>
      </c>
      <c r="D74" s="3">
        <f t="shared" si="3"/>
        <v>2</v>
      </c>
    </row>
    <row r="75" spans="1:4" x14ac:dyDescent="0.25">
      <c r="A75" s="4" t="s">
        <v>8</v>
      </c>
      <c r="B75" s="50">
        <v>230</v>
      </c>
      <c r="C75" s="51">
        <v>229</v>
      </c>
      <c r="D75" s="3">
        <f t="shared" si="3"/>
        <v>1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>
        <v>1805</v>
      </c>
      <c r="C77" s="51">
        <v>1802</v>
      </c>
      <c r="D77" s="3">
        <f t="shared" si="3"/>
        <v>3</v>
      </c>
    </row>
    <row r="78" spans="1:4" x14ac:dyDescent="0.25">
      <c r="A78" s="4" t="s">
        <v>11</v>
      </c>
      <c r="B78" s="50"/>
      <c r="C78" s="51"/>
      <c r="D78" s="3">
        <f t="shared" si="3"/>
        <v>0</v>
      </c>
    </row>
    <row r="79" spans="1:4" x14ac:dyDescent="0.25">
      <c r="A79" s="4" t="s">
        <v>12</v>
      </c>
      <c r="B79" s="50">
        <v>538</v>
      </c>
      <c r="C79" s="51">
        <v>536</v>
      </c>
      <c r="D79" s="3">
        <f t="shared" si="3"/>
        <v>2</v>
      </c>
    </row>
    <row r="80" spans="1:4" x14ac:dyDescent="0.25">
      <c r="A80" s="4" t="s">
        <v>13</v>
      </c>
      <c r="B80" s="50">
        <v>3707</v>
      </c>
      <c r="C80" s="51">
        <v>3707</v>
      </c>
      <c r="D80" s="3">
        <f t="shared" si="3"/>
        <v>0</v>
      </c>
    </row>
    <row r="81" spans="1:4" x14ac:dyDescent="0.25">
      <c r="A81" s="4" t="s">
        <v>14</v>
      </c>
      <c r="B81" s="50"/>
      <c r="C81" s="51"/>
      <c r="D81" s="3">
        <f t="shared" si="3"/>
        <v>0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7030</v>
      </c>
      <c r="C85" s="13">
        <f>SUM(C72:C84)</f>
        <v>7022</v>
      </c>
      <c r="D85" s="14">
        <f t="shared" si="3"/>
        <v>8</v>
      </c>
    </row>
    <row r="87" spans="1:4" x14ac:dyDescent="0.25">
      <c r="B87" s="60">
        <f>+B77+B60+B43+B26</f>
        <v>27052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87"/>
  <sheetViews>
    <sheetView showGridLines="0" topLeftCell="A73" workbookViewId="0">
      <selection activeCell="A6" sqref="A6:B8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8" t="s">
        <v>66</v>
      </c>
      <c r="C2" s="109"/>
      <c r="D2" s="18"/>
    </row>
    <row r="3" spans="1:4" ht="15.75" thickBot="1" x14ac:dyDescent="0.3">
      <c r="A3" s="18"/>
      <c r="B3" s="110" t="s">
        <v>83</v>
      </c>
      <c r="C3" s="111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2" t="s">
        <v>67</v>
      </c>
      <c r="B6" s="113"/>
      <c r="C6" s="15"/>
      <c r="D6" s="18"/>
    </row>
    <row r="7" spans="1:4" x14ac:dyDescent="0.25">
      <c r="A7" s="114"/>
      <c r="B7" s="115"/>
      <c r="C7" s="16"/>
      <c r="D7" s="18"/>
    </row>
    <row r="8" spans="1:4" ht="15.75" thickBot="1" x14ac:dyDescent="0.3">
      <c r="A8" s="116"/>
      <c r="B8" s="117"/>
      <c r="C8" s="17"/>
      <c r="D8" s="18"/>
    </row>
    <row r="9" spans="1:4" ht="15" customHeight="1" x14ac:dyDescent="0.25">
      <c r="A9" s="118" t="s">
        <v>19</v>
      </c>
      <c r="B9" s="121" t="s">
        <v>65</v>
      </c>
      <c r="C9" s="124" t="s">
        <v>20</v>
      </c>
      <c r="D9" s="18"/>
    </row>
    <row r="10" spans="1:4" ht="15" customHeight="1" x14ac:dyDescent="0.25">
      <c r="A10" s="119"/>
      <c r="B10" s="122"/>
      <c r="C10" s="125"/>
      <c r="D10" s="18"/>
    </row>
    <row r="11" spans="1:4" ht="15.75" customHeight="1" thickBot="1" x14ac:dyDescent="0.3">
      <c r="A11" s="142"/>
      <c r="B11" s="123"/>
      <c r="C11" s="126"/>
      <c r="D11" s="18"/>
    </row>
    <row r="12" spans="1:4" x14ac:dyDescent="0.25">
      <c r="A12" s="19" t="s">
        <v>21</v>
      </c>
      <c r="B12" s="20">
        <f>+B34</f>
        <v>9192</v>
      </c>
      <c r="C12" s="21">
        <f>+B12/B16</f>
        <v>0.12914102672173985</v>
      </c>
      <c r="D12" s="18"/>
    </row>
    <row r="13" spans="1:4" x14ac:dyDescent="0.25">
      <c r="A13" s="19" t="s">
        <v>22</v>
      </c>
      <c r="B13" s="20">
        <f>+B51</f>
        <v>43962</v>
      </c>
      <c r="C13" s="22">
        <f>+B13/B16</f>
        <v>0.6176346623956841</v>
      </c>
      <c r="D13" s="18"/>
    </row>
    <row r="14" spans="1:4" x14ac:dyDescent="0.25">
      <c r="A14" s="19" t="s">
        <v>23</v>
      </c>
      <c r="B14" s="20">
        <f>+B68</f>
        <v>10030</v>
      </c>
      <c r="C14" s="22">
        <f>+B14/B16</f>
        <v>0.14091432746073224</v>
      </c>
      <c r="D14" s="18"/>
    </row>
    <row r="15" spans="1:4" x14ac:dyDescent="0.25">
      <c r="A15" s="48" t="s">
        <v>18</v>
      </c>
      <c r="B15" s="24">
        <f>+B85</f>
        <v>7994</v>
      </c>
      <c r="C15" s="22">
        <f>+B15/B16</f>
        <v>0.11230998342184383</v>
      </c>
      <c r="D15" s="18"/>
    </row>
    <row r="16" spans="1:4" x14ac:dyDescent="0.25">
      <c r="A16" s="127" t="s">
        <v>24</v>
      </c>
      <c r="B16" s="129">
        <f>SUM(B12:B15)</f>
        <v>71178</v>
      </c>
      <c r="C16" s="131">
        <f>SUM(C12:C15)</f>
        <v>1</v>
      </c>
      <c r="D16" s="18"/>
    </row>
    <row r="17" spans="1:4" ht="15.75" thickBot="1" x14ac:dyDescent="0.3">
      <c r="A17" s="128"/>
      <c r="B17" s="130"/>
      <c r="C17" s="132"/>
      <c r="D17" s="18"/>
    </row>
    <row r="18" spans="1:4" x14ac:dyDescent="0.25">
      <c r="A18" s="102" t="s">
        <v>0</v>
      </c>
      <c r="B18" s="103"/>
      <c r="C18" s="103"/>
      <c r="D18" s="104"/>
    </row>
    <row r="19" spans="1:4" ht="15.75" thickBot="1" x14ac:dyDescent="0.3">
      <c r="A19" s="105"/>
      <c r="B19" s="106"/>
      <c r="C19" s="106"/>
      <c r="D19" s="107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25</v>
      </c>
      <c r="C21" s="2">
        <v>25</v>
      </c>
      <c r="D21" s="3">
        <f t="shared" ref="D21:D34" si="0">+B21-C21</f>
        <v>0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480</v>
      </c>
      <c r="C23" s="51">
        <v>475</v>
      </c>
      <c r="D23" s="3">
        <f t="shared" si="0"/>
        <v>5</v>
      </c>
    </row>
    <row r="24" spans="1:4" x14ac:dyDescent="0.25">
      <c r="A24" s="4" t="s">
        <v>8</v>
      </c>
      <c r="B24" s="50">
        <v>257</v>
      </c>
      <c r="C24" s="51">
        <v>257</v>
      </c>
      <c r="D24" s="3">
        <f t="shared" si="0"/>
        <v>0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>
        <v>107</v>
      </c>
      <c r="C26" s="51">
        <v>97</v>
      </c>
      <c r="D26" s="3">
        <f t="shared" si="0"/>
        <v>10</v>
      </c>
    </row>
    <row r="27" spans="1:4" x14ac:dyDescent="0.25">
      <c r="A27" s="4" t="s">
        <v>11</v>
      </c>
      <c r="B27" s="50">
        <v>118</v>
      </c>
      <c r="C27" s="51">
        <v>118</v>
      </c>
      <c r="D27" s="3">
        <f t="shared" si="0"/>
        <v>0</v>
      </c>
    </row>
    <row r="28" spans="1:4" x14ac:dyDescent="0.25">
      <c r="A28" s="4" t="s">
        <v>12</v>
      </c>
      <c r="B28" s="50">
        <v>5485</v>
      </c>
      <c r="C28" s="51">
        <v>5459</v>
      </c>
      <c r="D28" s="3">
        <f t="shared" si="0"/>
        <v>26</v>
      </c>
    </row>
    <row r="29" spans="1:4" x14ac:dyDescent="0.25">
      <c r="A29" s="4" t="s">
        <v>13</v>
      </c>
      <c r="B29" s="50">
        <v>2720</v>
      </c>
      <c r="C29" s="51">
        <v>2714</v>
      </c>
      <c r="D29" s="3">
        <f t="shared" si="0"/>
        <v>6</v>
      </c>
    </row>
    <row r="30" spans="1:4" x14ac:dyDescent="0.25">
      <c r="A30" s="4" t="s">
        <v>14</v>
      </c>
      <c r="B30" s="50"/>
      <c r="C30" s="51"/>
      <c r="D30" s="3">
        <f t="shared" si="0"/>
        <v>0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9192</v>
      </c>
      <c r="C34" s="9">
        <f>SUM(C21:C33)</f>
        <v>9145</v>
      </c>
      <c r="D34" s="10">
        <f t="shared" si="0"/>
        <v>47</v>
      </c>
    </row>
    <row r="35" spans="1:4" x14ac:dyDescent="0.25">
      <c r="A35" s="102" t="s">
        <v>16</v>
      </c>
      <c r="B35" s="103"/>
      <c r="C35" s="103"/>
      <c r="D35" s="104"/>
    </row>
    <row r="36" spans="1:4" ht="15.75" thickBot="1" x14ac:dyDescent="0.3">
      <c r="A36" s="105"/>
      <c r="B36" s="106"/>
      <c r="C36" s="106"/>
      <c r="D36" s="107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7403</v>
      </c>
      <c r="C38" s="2">
        <v>7372</v>
      </c>
      <c r="D38" s="49">
        <f t="shared" ref="D38:D51" si="1">+B38-C38</f>
        <v>31</v>
      </c>
    </row>
    <row r="39" spans="1:4" x14ac:dyDescent="0.25">
      <c r="A39" s="4" t="s">
        <v>6</v>
      </c>
      <c r="B39" s="50"/>
      <c r="C39" s="51"/>
      <c r="D39" s="3">
        <f t="shared" si="1"/>
        <v>0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25297</v>
      </c>
      <c r="C43" s="2">
        <v>24943</v>
      </c>
      <c r="D43" s="3">
        <f t="shared" si="1"/>
        <v>354</v>
      </c>
    </row>
    <row r="44" spans="1:4" x14ac:dyDescent="0.25">
      <c r="A44" s="4" t="s">
        <v>11</v>
      </c>
      <c r="B44" s="50">
        <v>20</v>
      </c>
      <c r="C44" s="51">
        <v>19</v>
      </c>
      <c r="D44" s="3">
        <f t="shared" si="1"/>
        <v>1</v>
      </c>
    </row>
    <row r="45" spans="1:4" x14ac:dyDescent="0.25">
      <c r="A45" s="4" t="s">
        <v>12</v>
      </c>
      <c r="B45" s="1">
        <f>7595+3647</f>
        <v>11242</v>
      </c>
      <c r="C45" s="2">
        <f>6839+3618</f>
        <v>10457</v>
      </c>
      <c r="D45" s="3">
        <f t="shared" si="1"/>
        <v>785</v>
      </c>
    </row>
    <row r="46" spans="1:4" x14ac:dyDescent="0.25">
      <c r="A46" s="4" t="s">
        <v>13</v>
      </c>
      <c r="B46" s="50"/>
      <c r="C46" s="51"/>
      <c r="D46" s="3">
        <f t="shared" si="1"/>
        <v>0</v>
      </c>
    </row>
    <row r="47" spans="1:4" x14ac:dyDescent="0.25">
      <c r="A47" s="4" t="s">
        <v>14</v>
      </c>
      <c r="B47" s="1"/>
      <c r="C47" s="2"/>
      <c r="D47" s="3">
        <f t="shared" si="1"/>
        <v>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43962</v>
      </c>
      <c r="C51" s="9">
        <f>SUM(C38:C50)</f>
        <v>42791</v>
      </c>
      <c r="D51" s="10">
        <f t="shared" si="1"/>
        <v>1171</v>
      </c>
    </row>
    <row r="52" spans="1:4" x14ac:dyDescent="0.25">
      <c r="A52" s="102" t="s">
        <v>17</v>
      </c>
      <c r="B52" s="103"/>
      <c r="C52" s="103"/>
      <c r="D52" s="104"/>
    </row>
    <row r="53" spans="1:4" ht="15.75" thickBot="1" x14ac:dyDescent="0.3">
      <c r="A53" s="105"/>
      <c r="B53" s="106"/>
      <c r="C53" s="106"/>
      <c r="D53" s="107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48</v>
      </c>
      <c r="C55" s="2">
        <v>45</v>
      </c>
      <c r="D55" s="3">
        <f t="shared" ref="D55:D68" si="2">+B55-C55</f>
        <v>3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>
        <v>447</v>
      </c>
      <c r="C57" s="51">
        <v>424</v>
      </c>
      <c r="D57" s="3">
        <f t="shared" si="2"/>
        <v>23</v>
      </c>
    </row>
    <row r="58" spans="1:4" x14ac:dyDescent="0.25">
      <c r="A58" s="4" t="s">
        <v>8</v>
      </c>
      <c r="B58" s="50">
        <v>95</v>
      </c>
      <c r="C58" s="51">
        <v>93</v>
      </c>
      <c r="D58" s="3">
        <f t="shared" si="2"/>
        <v>2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>
        <v>3648</v>
      </c>
      <c r="C60" s="51">
        <v>3629</v>
      </c>
      <c r="D60" s="3">
        <f t="shared" si="2"/>
        <v>19</v>
      </c>
    </row>
    <row r="61" spans="1:4" x14ac:dyDescent="0.25">
      <c r="A61" s="4" t="s">
        <v>11</v>
      </c>
      <c r="B61" s="50"/>
      <c r="C61" s="51"/>
      <c r="D61" s="3">
        <f t="shared" si="2"/>
        <v>0</v>
      </c>
    </row>
    <row r="62" spans="1:4" x14ac:dyDescent="0.25">
      <c r="A62" s="4" t="s">
        <v>12</v>
      </c>
      <c r="B62" s="50">
        <v>154</v>
      </c>
      <c r="C62" s="51">
        <v>153</v>
      </c>
      <c r="D62" s="3">
        <f t="shared" si="2"/>
        <v>1</v>
      </c>
    </row>
    <row r="63" spans="1:4" x14ac:dyDescent="0.25">
      <c r="A63" s="4" t="s">
        <v>13</v>
      </c>
      <c r="B63" s="50">
        <v>5638</v>
      </c>
      <c r="C63" s="51">
        <v>5629</v>
      </c>
      <c r="D63" s="3">
        <f t="shared" si="2"/>
        <v>9</v>
      </c>
    </row>
    <row r="64" spans="1:4" x14ac:dyDescent="0.25">
      <c r="A64" s="4" t="s">
        <v>14</v>
      </c>
      <c r="B64" s="50"/>
      <c r="C64" s="51"/>
      <c r="D64" s="3">
        <f t="shared" si="2"/>
        <v>0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10030</v>
      </c>
      <c r="C68" s="9">
        <f>SUM(C55:C67)</f>
        <v>9973</v>
      </c>
      <c r="D68" s="10">
        <f t="shared" si="2"/>
        <v>57</v>
      </c>
    </row>
    <row r="69" spans="1:4" x14ac:dyDescent="0.25">
      <c r="A69" s="102" t="s">
        <v>18</v>
      </c>
      <c r="B69" s="103"/>
      <c r="C69" s="103"/>
      <c r="D69" s="104"/>
    </row>
    <row r="70" spans="1:4" ht="15.75" thickBot="1" x14ac:dyDescent="0.3">
      <c r="A70" s="105"/>
      <c r="B70" s="106"/>
      <c r="C70" s="106"/>
      <c r="D70" s="107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/>
      <c r="C72" s="2"/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>
        <v>623</v>
      </c>
      <c r="C74" s="51">
        <v>615</v>
      </c>
      <c r="D74" s="3">
        <f t="shared" si="3"/>
        <v>8</v>
      </c>
    </row>
    <row r="75" spans="1:4" x14ac:dyDescent="0.25">
      <c r="A75" s="4" t="s">
        <v>8</v>
      </c>
      <c r="B75" s="50">
        <v>284</v>
      </c>
      <c r="C75" s="51">
        <v>276</v>
      </c>
      <c r="D75" s="3">
        <f t="shared" si="3"/>
        <v>8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>
        <v>2093</v>
      </c>
      <c r="C77" s="51">
        <v>2089</v>
      </c>
      <c r="D77" s="3">
        <f t="shared" si="3"/>
        <v>4</v>
      </c>
    </row>
    <row r="78" spans="1:4" x14ac:dyDescent="0.25">
      <c r="A78" s="4" t="s">
        <v>11</v>
      </c>
      <c r="B78" s="50">
        <v>2</v>
      </c>
      <c r="C78" s="51">
        <v>2</v>
      </c>
      <c r="D78" s="3">
        <f t="shared" si="3"/>
        <v>0</v>
      </c>
    </row>
    <row r="79" spans="1:4" x14ac:dyDescent="0.25">
      <c r="A79" s="4" t="s">
        <v>12</v>
      </c>
      <c r="B79" s="50">
        <v>685</v>
      </c>
      <c r="C79" s="51">
        <v>681</v>
      </c>
      <c r="D79" s="3">
        <f t="shared" si="3"/>
        <v>4</v>
      </c>
    </row>
    <row r="80" spans="1:4" x14ac:dyDescent="0.25">
      <c r="A80" s="4" t="s">
        <v>13</v>
      </c>
      <c r="B80" s="50">
        <v>4307</v>
      </c>
      <c r="C80" s="51">
        <v>4302</v>
      </c>
      <c r="D80" s="3">
        <f t="shared" si="3"/>
        <v>5</v>
      </c>
    </row>
    <row r="81" spans="1:4" x14ac:dyDescent="0.25">
      <c r="A81" s="4" t="s">
        <v>14</v>
      </c>
      <c r="B81" s="50"/>
      <c r="C81" s="51"/>
      <c r="D81" s="3">
        <f t="shared" si="3"/>
        <v>0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7994</v>
      </c>
      <c r="C85" s="13">
        <f>SUM(C72:C84)</f>
        <v>7965</v>
      </c>
      <c r="D85" s="14">
        <f t="shared" si="3"/>
        <v>29</v>
      </c>
    </row>
    <row r="87" spans="1:4" x14ac:dyDescent="0.25">
      <c r="B87" s="60">
        <f>+B77+B60+B43+B26</f>
        <v>31145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52"/>
  <sheetViews>
    <sheetView showGridLines="0" topLeftCell="B1" workbookViewId="0">
      <pane ySplit="6" topLeftCell="A7" activePane="bottomLeft" state="frozen"/>
      <selection pane="bottomLeft" activeCell="L39" sqref="L3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5.140625" customWidth="1"/>
    <col min="22" max="22" width="21.28515625" customWidth="1"/>
    <col min="23" max="23" width="18.7109375" customWidth="1"/>
    <col min="24" max="24" width="14" customWidth="1"/>
  </cols>
  <sheetData>
    <row r="1" spans="1:27" ht="16.5" x14ac:dyDescent="0.25">
      <c r="B1" s="108" t="s">
        <v>66</v>
      </c>
      <c r="C1" s="140"/>
      <c r="D1" s="109"/>
    </row>
    <row r="2" spans="1:27" ht="17.25" thickBot="1" x14ac:dyDescent="0.3">
      <c r="B2" s="110" t="str">
        <f>+'TOTAL POR MES ENERO'!B3:C3</f>
        <v>ENERO -2019</v>
      </c>
      <c r="C2" s="141"/>
      <c r="D2" s="111"/>
    </row>
    <row r="3" spans="1:27" ht="15.75" thickBot="1" x14ac:dyDescent="0.3"/>
    <row r="4" spans="1:27" x14ac:dyDescent="0.25">
      <c r="A4" s="25"/>
      <c r="B4" s="137" t="s">
        <v>72</v>
      </c>
      <c r="C4" s="138"/>
      <c r="D4" s="139"/>
      <c r="E4" s="25"/>
      <c r="F4" s="25"/>
      <c r="G4" s="25"/>
      <c r="H4" s="25"/>
      <c r="I4" s="137" t="s">
        <v>69</v>
      </c>
      <c r="J4" s="138"/>
      <c r="K4" s="139"/>
      <c r="L4" s="25"/>
      <c r="M4" s="25"/>
      <c r="N4" s="26"/>
      <c r="O4" s="25"/>
      <c r="P4" s="137" t="s">
        <v>70</v>
      </c>
      <c r="Q4" s="138"/>
      <c r="R4" s="139"/>
      <c r="S4" s="25"/>
      <c r="T4" s="25"/>
      <c r="U4" s="26"/>
      <c r="V4" s="25"/>
      <c r="W4" s="137" t="s">
        <v>73</v>
      </c>
      <c r="X4" s="138"/>
      <c r="Y4" s="139"/>
      <c r="Z4" s="25"/>
      <c r="AA4" s="25"/>
    </row>
    <row r="5" spans="1:27" x14ac:dyDescent="0.25">
      <c r="A5" s="135" t="s">
        <v>25</v>
      </c>
      <c r="B5" s="136" t="s">
        <v>26</v>
      </c>
      <c r="C5" s="136" t="s">
        <v>27</v>
      </c>
      <c r="D5" s="133" t="s">
        <v>28</v>
      </c>
      <c r="E5" s="136" t="s">
        <v>29</v>
      </c>
      <c r="F5" s="133" t="s">
        <v>30</v>
      </c>
      <c r="G5" s="27"/>
      <c r="H5" s="135" t="s">
        <v>25</v>
      </c>
      <c r="I5" s="136" t="s">
        <v>26</v>
      </c>
      <c r="J5" s="136" t="s">
        <v>27</v>
      </c>
      <c r="K5" s="133" t="s">
        <v>28</v>
      </c>
      <c r="L5" s="136" t="s">
        <v>29</v>
      </c>
      <c r="M5" s="133" t="s">
        <v>30</v>
      </c>
      <c r="N5" s="26"/>
      <c r="O5" s="135" t="s">
        <v>25</v>
      </c>
      <c r="P5" s="136" t="s">
        <v>26</v>
      </c>
      <c r="Q5" s="136" t="s">
        <v>27</v>
      </c>
      <c r="R5" s="133" t="s">
        <v>28</v>
      </c>
      <c r="S5" s="136" t="s">
        <v>29</v>
      </c>
      <c r="T5" s="133" t="s">
        <v>30</v>
      </c>
      <c r="U5" s="26"/>
      <c r="V5" s="135" t="s">
        <v>25</v>
      </c>
      <c r="W5" s="136" t="s">
        <v>26</v>
      </c>
      <c r="X5" s="136" t="s">
        <v>27</v>
      </c>
      <c r="Y5" s="133" t="s">
        <v>28</v>
      </c>
      <c r="Z5" s="136" t="s">
        <v>29</v>
      </c>
      <c r="AA5" s="133" t="s">
        <v>30</v>
      </c>
    </row>
    <row r="6" spans="1:27" x14ac:dyDescent="0.25">
      <c r="A6" s="135"/>
      <c r="B6" s="136"/>
      <c r="C6" s="136"/>
      <c r="D6" s="133"/>
      <c r="E6" s="136"/>
      <c r="F6" s="133"/>
      <c r="G6" s="28"/>
      <c r="H6" s="135"/>
      <c r="I6" s="136"/>
      <c r="J6" s="136"/>
      <c r="K6" s="133"/>
      <c r="L6" s="136"/>
      <c r="M6" s="133"/>
      <c r="N6" s="26"/>
      <c r="O6" s="135"/>
      <c r="P6" s="136"/>
      <c r="Q6" s="136"/>
      <c r="R6" s="133"/>
      <c r="S6" s="136"/>
      <c r="T6" s="133"/>
      <c r="U6" s="26"/>
      <c r="V6" s="135"/>
      <c r="W6" s="136"/>
      <c r="X6" s="136"/>
      <c r="Y6" s="133"/>
      <c r="Z6" s="136"/>
      <c r="AA6" s="133"/>
    </row>
    <row r="7" spans="1:27" ht="16.5" x14ac:dyDescent="0.25">
      <c r="A7" s="66" t="s">
        <v>31</v>
      </c>
      <c r="B7" s="29">
        <v>108</v>
      </c>
      <c r="C7" s="29">
        <v>108</v>
      </c>
      <c r="D7" s="67">
        <f>+C7/B7</f>
        <v>1</v>
      </c>
      <c r="E7" s="68">
        <f>+B7-C7</f>
        <v>0</v>
      </c>
      <c r="F7" s="69">
        <f>+E7/B7</f>
        <v>0</v>
      </c>
      <c r="G7" s="25"/>
      <c r="H7" s="66" t="s">
        <v>31</v>
      </c>
      <c r="I7" s="29">
        <v>0</v>
      </c>
      <c r="J7" s="29">
        <v>0</v>
      </c>
      <c r="K7" s="86">
        <v>0</v>
      </c>
      <c r="L7" s="30">
        <f>+I7-J7</f>
        <v>0</v>
      </c>
      <c r="M7" s="86">
        <v>0</v>
      </c>
      <c r="N7" s="26"/>
      <c r="O7" s="66" t="s">
        <v>31</v>
      </c>
      <c r="P7" s="29">
        <v>179</v>
      </c>
      <c r="Q7" s="29">
        <v>179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74</v>
      </c>
      <c r="X7" s="29">
        <v>74</v>
      </c>
      <c r="Y7" s="67">
        <f>+X7/W7</f>
        <v>1</v>
      </c>
      <c r="Z7" s="30">
        <f>+W7-X7</f>
        <v>0</v>
      </c>
      <c r="AA7" s="69">
        <f>+Z7/W7</f>
        <v>0</v>
      </c>
    </row>
    <row r="8" spans="1:27" ht="16.5" x14ac:dyDescent="0.25">
      <c r="A8" s="66" t="s">
        <v>32</v>
      </c>
      <c r="B8" s="29">
        <v>36</v>
      </c>
      <c r="C8" s="30">
        <v>36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>
        <v>0</v>
      </c>
      <c r="J8" s="29">
        <v>0</v>
      </c>
      <c r="K8" s="86">
        <v>0</v>
      </c>
      <c r="L8" s="30">
        <f t="shared" ref="L8:L21" si="3">+I8-J8</f>
        <v>0</v>
      </c>
      <c r="M8" s="86">
        <v>0</v>
      </c>
      <c r="N8" s="26"/>
      <c r="O8" s="66" t="s">
        <v>32</v>
      </c>
      <c r="P8" s="29">
        <v>72</v>
      </c>
      <c r="Q8" s="29">
        <v>72</v>
      </c>
      <c r="R8" s="67">
        <f t="shared" ref="R8:R21" si="4">+Q8/P8</f>
        <v>1</v>
      </c>
      <c r="S8" s="30">
        <f t="shared" ref="S8:S21" si="5">+P8-Q8</f>
        <v>0</v>
      </c>
      <c r="T8" s="69">
        <f t="shared" ref="T8:T21" si="6">+S8/P8</f>
        <v>0</v>
      </c>
      <c r="U8" s="26"/>
      <c r="V8" s="66" t="s">
        <v>32</v>
      </c>
      <c r="W8" s="29">
        <v>51</v>
      </c>
      <c r="X8" s="29">
        <v>51</v>
      </c>
      <c r="Y8" s="67">
        <f t="shared" ref="Y8:Y21" si="7">+X8/W8</f>
        <v>1</v>
      </c>
      <c r="Z8" s="30">
        <f t="shared" ref="Z8:Z21" si="8">+W8-X8</f>
        <v>0</v>
      </c>
      <c r="AA8" s="69">
        <f t="shared" ref="AA8:AA21" si="9">+Z8/W8</f>
        <v>0</v>
      </c>
    </row>
    <row r="9" spans="1:27" ht="16.5" x14ac:dyDescent="0.25">
      <c r="A9" s="66" t="s">
        <v>74</v>
      </c>
      <c r="B9" s="29">
        <v>55</v>
      </c>
      <c r="C9" s="30">
        <v>55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74</v>
      </c>
      <c r="I9" s="29">
        <v>0</v>
      </c>
      <c r="J9" s="29">
        <v>0</v>
      </c>
      <c r="K9" s="86">
        <v>0</v>
      </c>
      <c r="L9" s="30">
        <f t="shared" si="3"/>
        <v>0</v>
      </c>
      <c r="M9" s="86">
        <v>0</v>
      </c>
      <c r="N9" s="26"/>
      <c r="O9" s="66" t="s">
        <v>74</v>
      </c>
      <c r="P9" s="29">
        <v>52</v>
      </c>
      <c r="Q9" s="29">
        <v>52</v>
      </c>
      <c r="R9" s="67">
        <f t="shared" si="4"/>
        <v>1</v>
      </c>
      <c r="S9" s="30">
        <f t="shared" si="5"/>
        <v>0</v>
      </c>
      <c r="T9" s="69">
        <f t="shared" si="6"/>
        <v>0</v>
      </c>
      <c r="U9" s="26"/>
      <c r="V9" s="66" t="s">
        <v>74</v>
      </c>
      <c r="W9" s="29">
        <v>75</v>
      </c>
      <c r="X9" s="29">
        <v>75</v>
      </c>
      <c r="Y9" s="67">
        <f t="shared" si="7"/>
        <v>1</v>
      </c>
      <c r="Z9" s="30">
        <f t="shared" si="8"/>
        <v>0</v>
      </c>
      <c r="AA9" s="69">
        <f t="shared" si="9"/>
        <v>0</v>
      </c>
    </row>
    <row r="10" spans="1:27" ht="16.5" x14ac:dyDescent="0.25">
      <c r="A10" s="66" t="s">
        <v>75</v>
      </c>
      <c r="B10" s="29">
        <v>41</v>
      </c>
      <c r="C10" s="30">
        <v>41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75</v>
      </c>
      <c r="I10" s="29">
        <v>0</v>
      </c>
      <c r="J10" s="29">
        <v>0</v>
      </c>
      <c r="K10" s="86">
        <v>0</v>
      </c>
      <c r="L10" s="30">
        <f t="shared" si="3"/>
        <v>0</v>
      </c>
      <c r="M10" s="86">
        <v>0</v>
      </c>
      <c r="N10" s="26"/>
      <c r="O10" s="66" t="s">
        <v>75</v>
      </c>
      <c r="P10" s="29">
        <v>38</v>
      </c>
      <c r="Q10" s="29">
        <v>38</v>
      </c>
      <c r="R10" s="67">
        <f t="shared" si="4"/>
        <v>1</v>
      </c>
      <c r="S10" s="30">
        <f t="shared" si="5"/>
        <v>0</v>
      </c>
      <c r="T10" s="69">
        <f t="shared" si="6"/>
        <v>0</v>
      </c>
      <c r="U10" s="26"/>
      <c r="V10" s="66" t="s">
        <v>75</v>
      </c>
      <c r="W10" s="29">
        <v>66</v>
      </c>
      <c r="X10" s="29">
        <v>66</v>
      </c>
      <c r="Y10" s="67">
        <f t="shared" si="7"/>
        <v>1</v>
      </c>
      <c r="Z10" s="30">
        <f t="shared" si="8"/>
        <v>0</v>
      </c>
      <c r="AA10" s="69">
        <f t="shared" si="9"/>
        <v>0</v>
      </c>
    </row>
    <row r="11" spans="1:27" ht="16.5" x14ac:dyDescent="0.25">
      <c r="A11" s="66" t="s">
        <v>76</v>
      </c>
      <c r="B11" s="29">
        <v>22</v>
      </c>
      <c r="C11" s="30">
        <v>22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76</v>
      </c>
      <c r="I11" s="29">
        <v>0</v>
      </c>
      <c r="J11" s="29">
        <v>0</v>
      </c>
      <c r="K11" s="86">
        <v>0</v>
      </c>
      <c r="L11" s="30">
        <f t="shared" si="3"/>
        <v>0</v>
      </c>
      <c r="M11" s="86">
        <v>0</v>
      </c>
      <c r="N11" s="26"/>
      <c r="O11" s="66" t="s">
        <v>76</v>
      </c>
      <c r="P11" s="29">
        <v>31</v>
      </c>
      <c r="Q11" s="29">
        <v>31</v>
      </c>
      <c r="R11" s="67">
        <f t="shared" si="4"/>
        <v>1</v>
      </c>
      <c r="S11" s="30">
        <f t="shared" si="5"/>
        <v>0</v>
      </c>
      <c r="T11" s="69">
        <f t="shared" si="6"/>
        <v>0</v>
      </c>
      <c r="U11" s="26"/>
      <c r="V11" s="66" t="s">
        <v>76</v>
      </c>
      <c r="W11" s="29">
        <v>25</v>
      </c>
      <c r="X11" s="29">
        <v>25</v>
      </c>
      <c r="Y11" s="67">
        <f t="shared" si="7"/>
        <v>1</v>
      </c>
      <c r="Z11" s="30">
        <f t="shared" si="8"/>
        <v>0</v>
      </c>
      <c r="AA11" s="69">
        <f t="shared" si="9"/>
        <v>0</v>
      </c>
    </row>
    <row r="12" spans="1:27" ht="16.5" x14ac:dyDescent="0.25">
      <c r="A12" s="66" t="s">
        <v>36</v>
      </c>
      <c r="B12" s="29">
        <v>58</v>
      </c>
      <c r="C12" s="30">
        <v>58</v>
      </c>
      <c r="D12" s="67">
        <f t="shared" si="0"/>
        <v>1</v>
      </c>
      <c r="E12" s="68">
        <f t="shared" si="1"/>
        <v>0</v>
      </c>
      <c r="F12" s="69">
        <f t="shared" si="2"/>
        <v>0</v>
      </c>
      <c r="G12" s="25"/>
      <c r="H12" s="66" t="s">
        <v>36</v>
      </c>
      <c r="I12" s="29">
        <v>0</v>
      </c>
      <c r="J12" s="29">
        <v>0</v>
      </c>
      <c r="K12" s="86">
        <v>0</v>
      </c>
      <c r="L12" s="30">
        <f t="shared" si="3"/>
        <v>0</v>
      </c>
      <c r="M12" s="86">
        <v>0</v>
      </c>
      <c r="N12" s="26"/>
      <c r="O12" s="66" t="s">
        <v>36</v>
      </c>
      <c r="P12" s="29">
        <v>73</v>
      </c>
      <c r="Q12" s="29">
        <v>73</v>
      </c>
      <c r="R12" s="67">
        <f t="shared" si="4"/>
        <v>1</v>
      </c>
      <c r="S12" s="30">
        <f t="shared" si="5"/>
        <v>0</v>
      </c>
      <c r="T12" s="69">
        <f t="shared" si="6"/>
        <v>0</v>
      </c>
      <c r="U12" s="26"/>
      <c r="V12" s="66" t="s">
        <v>36</v>
      </c>
      <c r="W12" s="29">
        <v>33</v>
      </c>
      <c r="X12" s="29">
        <v>33</v>
      </c>
      <c r="Y12" s="67">
        <f t="shared" si="7"/>
        <v>1</v>
      </c>
      <c r="Z12" s="30">
        <f t="shared" si="8"/>
        <v>0</v>
      </c>
      <c r="AA12" s="69">
        <f t="shared" si="9"/>
        <v>0</v>
      </c>
    </row>
    <row r="13" spans="1:27" ht="16.5" x14ac:dyDescent="0.25">
      <c r="A13" s="66" t="s">
        <v>77</v>
      </c>
      <c r="B13" s="29">
        <v>21</v>
      </c>
      <c r="C13" s="30">
        <v>21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77</v>
      </c>
      <c r="I13" s="29">
        <v>0</v>
      </c>
      <c r="J13" s="29">
        <v>0</v>
      </c>
      <c r="K13" s="86">
        <v>0</v>
      </c>
      <c r="L13" s="30">
        <f t="shared" si="3"/>
        <v>0</v>
      </c>
      <c r="M13" s="86">
        <v>0</v>
      </c>
      <c r="N13" s="26"/>
      <c r="O13" s="66" t="s">
        <v>77</v>
      </c>
      <c r="P13" s="29">
        <v>27</v>
      </c>
      <c r="Q13" s="29">
        <v>27</v>
      </c>
      <c r="R13" s="67">
        <f t="shared" si="4"/>
        <v>1</v>
      </c>
      <c r="S13" s="30">
        <f t="shared" si="5"/>
        <v>0</v>
      </c>
      <c r="T13" s="69">
        <f t="shared" si="6"/>
        <v>0</v>
      </c>
      <c r="U13" s="26"/>
      <c r="V13" s="66" t="s">
        <v>77</v>
      </c>
      <c r="W13" s="29">
        <v>20</v>
      </c>
      <c r="X13" s="29">
        <v>20</v>
      </c>
      <c r="Y13" s="67">
        <f t="shared" si="7"/>
        <v>1</v>
      </c>
      <c r="Z13" s="30">
        <f t="shared" si="8"/>
        <v>0</v>
      </c>
      <c r="AA13" s="69">
        <f t="shared" si="9"/>
        <v>0</v>
      </c>
    </row>
    <row r="14" spans="1:27" ht="16.5" x14ac:dyDescent="0.25">
      <c r="A14" s="66" t="s">
        <v>38</v>
      </c>
      <c r="B14" s="29">
        <v>106</v>
      </c>
      <c r="C14" s="30">
        <v>106</v>
      </c>
      <c r="D14" s="67">
        <f t="shared" si="0"/>
        <v>1</v>
      </c>
      <c r="E14" s="68">
        <f t="shared" si="1"/>
        <v>0</v>
      </c>
      <c r="F14" s="69">
        <f t="shared" si="2"/>
        <v>0</v>
      </c>
      <c r="G14" s="25"/>
      <c r="H14" s="66" t="s">
        <v>38</v>
      </c>
      <c r="I14" s="29">
        <v>0</v>
      </c>
      <c r="J14" s="29">
        <v>0</v>
      </c>
      <c r="K14" s="86">
        <v>0</v>
      </c>
      <c r="L14" s="30">
        <f t="shared" si="3"/>
        <v>0</v>
      </c>
      <c r="M14" s="86">
        <v>0</v>
      </c>
      <c r="N14" s="26"/>
      <c r="O14" s="66" t="s">
        <v>38</v>
      </c>
      <c r="P14" s="29">
        <v>124</v>
      </c>
      <c r="Q14" s="29">
        <v>124</v>
      </c>
      <c r="R14" s="67">
        <f t="shared" si="4"/>
        <v>1</v>
      </c>
      <c r="S14" s="30">
        <f t="shared" si="5"/>
        <v>0</v>
      </c>
      <c r="T14" s="69">
        <f t="shared" si="6"/>
        <v>0</v>
      </c>
      <c r="U14" s="26"/>
      <c r="V14" s="66" t="s">
        <v>38</v>
      </c>
      <c r="W14" s="29">
        <v>45</v>
      </c>
      <c r="X14" s="29">
        <v>44</v>
      </c>
      <c r="Y14" s="67">
        <f t="shared" si="7"/>
        <v>0.97777777777777775</v>
      </c>
      <c r="Z14" s="30">
        <f t="shared" si="8"/>
        <v>1</v>
      </c>
      <c r="AA14" s="69">
        <f t="shared" si="9"/>
        <v>2.2222222222222223E-2</v>
      </c>
    </row>
    <row r="15" spans="1:27" ht="16.5" x14ac:dyDescent="0.25">
      <c r="A15" s="66" t="s">
        <v>39</v>
      </c>
      <c r="B15" s="29">
        <v>107</v>
      </c>
      <c r="C15" s="30">
        <v>106</v>
      </c>
      <c r="D15" s="67">
        <f t="shared" si="0"/>
        <v>0.99065420560747663</v>
      </c>
      <c r="E15" s="68">
        <f t="shared" si="1"/>
        <v>1</v>
      </c>
      <c r="F15" s="69">
        <f t="shared" si="2"/>
        <v>9.3457943925233638E-3</v>
      </c>
      <c r="G15" s="25"/>
      <c r="H15" s="66" t="s">
        <v>39</v>
      </c>
      <c r="I15" s="29">
        <v>0</v>
      </c>
      <c r="J15" s="29">
        <v>0</v>
      </c>
      <c r="K15" s="86">
        <v>0</v>
      </c>
      <c r="L15" s="30">
        <f t="shared" si="3"/>
        <v>0</v>
      </c>
      <c r="M15" s="86">
        <v>0</v>
      </c>
      <c r="N15" s="26"/>
      <c r="O15" s="66" t="s">
        <v>39</v>
      </c>
      <c r="P15" s="29">
        <v>141</v>
      </c>
      <c r="Q15" s="29">
        <v>140</v>
      </c>
      <c r="R15" s="67">
        <f t="shared" si="4"/>
        <v>0.99290780141843971</v>
      </c>
      <c r="S15" s="30">
        <f t="shared" si="5"/>
        <v>1</v>
      </c>
      <c r="T15" s="69">
        <f t="shared" si="6"/>
        <v>7.0921985815602835E-3</v>
      </c>
      <c r="U15" s="26"/>
      <c r="V15" s="66" t="s">
        <v>39</v>
      </c>
      <c r="W15" s="29">
        <v>89</v>
      </c>
      <c r="X15" s="29">
        <v>89</v>
      </c>
      <c r="Y15" s="67">
        <f t="shared" si="7"/>
        <v>1</v>
      </c>
      <c r="Z15" s="30">
        <f t="shared" si="8"/>
        <v>0</v>
      </c>
      <c r="AA15" s="69">
        <f t="shared" si="9"/>
        <v>0</v>
      </c>
    </row>
    <row r="16" spans="1:27" x14ac:dyDescent="0.25">
      <c r="A16" s="66" t="s">
        <v>40</v>
      </c>
      <c r="B16" s="29">
        <v>237</v>
      </c>
      <c r="C16" s="30">
        <v>237</v>
      </c>
      <c r="D16" s="67">
        <f t="shared" si="0"/>
        <v>1</v>
      </c>
      <c r="E16" s="68">
        <f t="shared" si="1"/>
        <v>0</v>
      </c>
      <c r="F16" s="69">
        <f t="shared" si="2"/>
        <v>0</v>
      </c>
      <c r="G16" s="25"/>
      <c r="H16" s="66" t="s">
        <v>40</v>
      </c>
      <c r="I16" s="29">
        <v>0</v>
      </c>
      <c r="J16" s="29">
        <v>0</v>
      </c>
      <c r="K16" s="86">
        <v>0</v>
      </c>
      <c r="L16" s="30">
        <f t="shared" si="3"/>
        <v>0</v>
      </c>
      <c r="M16" s="86">
        <v>0</v>
      </c>
      <c r="N16" s="26"/>
      <c r="O16" s="66" t="s">
        <v>40</v>
      </c>
      <c r="P16" s="29">
        <v>290</v>
      </c>
      <c r="Q16" s="29">
        <v>289</v>
      </c>
      <c r="R16" s="67">
        <f t="shared" si="4"/>
        <v>0.99655172413793103</v>
      </c>
      <c r="S16" s="30">
        <f t="shared" si="5"/>
        <v>1</v>
      </c>
      <c r="T16" s="69">
        <f t="shared" si="6"/>
        <v>3.4482758620689655E-3</v>
      </c>
      <c r="U16" s="26"/>
      <c r="V16" s="66" t="s">
        <v>40</v>
      </c>
      <c r="W16" s="29">
        <v>148</v>
      </c>
      <c r="X16" s="29">
        <v>148</v>
      </c>
      <c r="Y16" s="67">
        <f t="shared" si="7"/>
        <v>1</v>
      </c>
      <c r="Z16" s="30">
        <f t="shared" si="8"/>
        <v>0</v>
      </c>
      <c r="AA16" s="69">
        <f t="shared" si="9"/>
        <v>0</v>
      </c>
    </row>
    <row r="17" spans="1:27" x14ac:dyDescent="0.25">
      <c r="A17" s="66" t="s">
        <v>41</v>
      </c>
      <c r="B17" s="29">
        <v>761</v>
      </c>
      <c r="C17" s="30">
        <v>760</v>
      </c>
      <c r="D17" s="67">
        <f t="shared" si="0"/>
        <v>0.99868593955321949</v>
      </c>
      <c r="E17" s="68">
        <f t="shared" si="1"/>
        <v>1</v>
      </c>
      <c r="F17" s="69">
        <f t="shared" si="2"/>
        <v>1.3140604467805519E-3</v>
      </c>
      <c r="G17" s="25"/>
      <c r="H17" s="66" t="s">
        <v>41</v>
      </c>
      <c r="I17" s="29">
        <v>0</v>
      </c>
      <c r="J17" s="29">
        <v>0</v>
      </c>
      <c r="K17" s="86">
        <v>0</v>
      </c>
      <c r="L17" s="30">
        <f t="shared" si="3"/>
        <v>0</v>
      </c>
      <c r="M17" s="86">
        <v>0</v>
      </c>
      <c r="N17" s="26"/>
      <c r="O17" s="66" t="s">
        <v>41</v>
      </c>
      <c r="P17" s="29">
        <v>793</v>
      </c>
      <c r="Q17" s="29">
        <v>791</v>
      </c>
      <c r="R17" s="67">
        <f t="shared" si="4"/>
        <v>0.99747793190416145</v>
      </c>
      <c r="S17" s="30">
        <f t="shared" si="5"/>
        <v>2</v>
      </c>
      <c r="T17" s="69">
        <f t="shared" si="6"/>
        <v>2.5220680958385876E-3</v>
      </c>
      <c r="U17" s="26"/>
      <c r="V17" s="66" t="s">
        <v>41</v>
      </c>
      <c r="W17" s="29">
        <v>419</v>
      </c>
      <c r="X17" s="29">
        <v>419</v>
      </c>
      <c r="Y17" s="67">
        <f t="shared" si="7"/>
        <v>1</v>
      </c>
      <c r="Z17" s="30">
        <f t="shared" si="8"/>
        <v>0</v>
      </c>
      <c r="AA17" s="69">
        <f t="shared" si="9"/>
        <v>0</v>
      </c>
    </row>
    <row r="18" spans="1:27" x14ac:dyDescent="0.25">
      <c r="A18" s="66" t="s">
        <v>42</v>
      </c>
      <c r="B18" s="29">
        <v>235</v>
      </c>
      <c r="C18" s="30">
        <v>235</v>
      </c>
      <c r="D18" s="67">
        <f t="shared" si="0"/>
        <v>1</v>
      </c>
      <c r="E18" s="68">
        <f t="shared" si="1"/>
        <v>0</v>
      </c>
      <c r="F18" s="69">
        <f t="shared" si="2"/>
        <v>0</v>
      </c>
      <c r="G18" s="25"/>
      <c r="H18" s="66" t="s">
        <v>42</v>
      </c>
      <c r="I18" s="29">
        <v>0</v>
      </c>
      <c r="J18" s="29">
        <v>0</v>
      </c>
      <c r="K18" s="86">
        <v>0</v>
      </c>
      <c r="L18" s="30">
        <f t="shared" si="3"/>
        <v>0</v>
      </c>
      <c r="M18" s="86">
        <v>0</v>
      </c>
      <c r="N18" s="26"/>
      <c r="O18" s="66" t="s">
        <v>42</v>
      </c>
      <c r="P18" s="29">
        <v>323</v>
      </c>
      <c r="Q18" s="29">
        <v>323</v>
      </c>
      <c r="R18" s="67">
        <f t="shared" si="4"/>
        <v>1</v>
      </c>
      <c r="S18" s="30">
        <f t="shared" si="5"/>
        <v>0</v>
      </c>
      <c r="T18" s="69">
        <f t="shared" si="6"/>
        <v>0</v>
      </c>
      <c r="U18" s="26"/>
      <c r="V18" s="66" t="s">
        <v>42</v>
      </c>
      <c r="W18" s="29">
        <v>188</v>
      </c>
      <c r="X18" s="29">
        <v>188</v>
      </c>
      <c r="Y18" s="67">
        <f t="shared" si="7"/>
        <v>1</v>
      </c>
      <c r="Z18" s="30">
        <f t="shared" si="8"/>
        <v>0</v>
      </c>
      <c r="AA18" s="69">
        <f t="shared" si="9"/>
        <v>0</v>
      </c>
    </row>
    <row r="19" spans="1:27" x14ac:dyDescent="0.25">
      <c r="A19" s="66" t="s">
        <v>43</v>
      </c>
      <c r="B19" s="29">
        <v>123</v>
      </c>
      <c r="C19" s="29">
        <v>123</v>
      </c>
      <c r="D19" s="67">
        <f t="shared" si="0"/>
        <v>1</v>
      </c>
      <c r="E19" s="68">
        <f t="shared" si="1"/>
        <v>0</v>
      </c>
      <c r="F19" s="69">
        <f t="shared" si="2"/>
        <v>0</v>
      </c>
      <c r="G19" s="25"/>
      <c r="H19" s="66" t="s">
        <v>43</v>
      </c>
      <c r="I19" s="29">
        <v>0</v>
      </c>
      <c r="J19" s="29">
        <v>0</v>
      </c>
      <c r="K19" s="86">
        <v>0</v>
      </c>
      <c r="L19" s="30">
        <f t="shared" si="3"/>
        <v>0</v>
      </c>
      <c r="M19" s="86">
        <v>0</v>
      </c>
      <c r="N19" s="26"/>
      <c r="O19" s="66" t="s">
        <v>43</v>
      </c>
      <c r="P19" s="29">
        <v>136</v>
      </c>
      <c r="Q19" s="29">
        <v>136</v>
      </c>
      <c r="R19" s="67">
        <f t="shared" si="4"/>
        <v>1</v>
      </c>
      <c r="S19" s="30">
        <f t="shared" si="5"/>
        <v>0</v>
      </c>
      <c r="T19" s="69">
        <f t="shared" si="6"/>
        <v>0</v>
      </c>
      <c r="U19" s="26"/>
      <c r="V19" s="66" t="s">
        <v>43</v>
      </c>
      <c r="W19" s="29">
        <v>158</v>
      </c>
      <c r="X19" s="29">
        <v>158</v>
      </c>
      <c r="Y19" s="67">
        <f t="shared" si="7"/>
        <v>1</v>
      </c>
      <c r="Z19" s="30">
        <f t="shared" si="8"/>
        <v>0</v>
      </c>
      <c r="AA19" s="69">
        <f t="shared" si="9"/>
        <v>0</v>
      </c>
    </row>
    <row r="20" spans="1:27" x14ac:dyDescent="0.25">
      <c r="A20" s="66" t="s">
        <v>78</v>
      </c>
      <c r="B20" s="29">
        <v>57</v>
      </c>
      <c r="C20" s="30">
        <v>57</v>
      </c>
      <c r="D20" s="67">
        <f t="shared" si="0"/>
        <v>1</v>
      </c>
      <c r="E20" s="68">
        <f t="shared" si="1"/>
        <v>0</v>
      </c>
      <c r="F20" s="69">
        <f t="shared" si="2"/>
        <v>0</v>
      </c>
      <c r="G20" s="25"/>
      <c r="H20" s="66" t="s">
        <v>78</v>
      </c>
      <c r="I20" s="29">
        <v>0</v>
      </c>
      <c r="J20" s="29">
        <v>0</v>
      </c>
      <c r="K20" s="86">
        <v>0</v>
      </c>
      <c r="L20" s="30">
        <f t="shared" si="3"/>
        <v>0</v>
      </c>
      <c r="M20" s="86">
        <v>0</v>
      </c>
      <c r="N20" s="26"/>
      <c r="O20" s="66" t="s">
        <v>78</v>
      </c>
      <c r="P20" s="29">
        <v>76</v>
      </c>
      <c r="Q20" s="29">
        <v>76</v>
      </c>
      <c r="R20" s="67">
        <f t="shared" si="4"/>
        <v>1</v>
      </c>
      <c r="S20" s="30">
        <f t="shared" si="5"/>
        <v>0</v>
      </c>
      <c r="T20" s="69">
        <f t="shared" si="6"/>
        <v>0</v>
      </c>
      <c r="U20" s="26"/>
      <c r="V20" s="66" t="s">
        <v>78</v>
      </c>
      <c r="W20" s="29">
        <v>57</v>
      </c>
      <c r="X20" s="29">
        <v>57</v>
      </c>
      <c r="Y20" s="67">
        <f t="shared" si="7"/>
        <v>1</v>
      </c>
      <c r="Z20" s="30">
        <f t="shared" si="8"/>
        <v>0</v>
      </c>
      <c r="AA20" s="69">
        <f t="shared" si="9"/>
        <v>0</v>
      </c>
    </row>
    <row r="21" spans="1:27" x14ac:dyDescent="0.25">
      <c r="A21" s="66" t="s">
        <v>15</v>
      </c>
      <c r="B21" s="70">
        <f>SUM(B7:B20)</f>
        <v>1967</v>
      </c>
      <c r="C21" s="70">
        <f>SUM(C7:C20)</f>
        <v>1965</v>
      </c>
      <c r="D21" s="99">
        <f t="shared" si="0"/>
        <v>0.99898322318251143</v>
      </c>
      <c r="E21" s="71">
        <f t="shared" si="1"/>
        <v>2</v>
      </c>
      <c r="F21" s="42">
        <f t="shared" si="2"/>
        <v>1.0167768174885613E-3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96">
        <v>0</v>
      </c>
      <c r="L21" s="42">
        <f t="shared" si="3"/>
        <v>0</v>
      </c>
      <c r="M21" s="96">
        <v>0</v>
      </c>
      <c r="N21" s="26"/>
      <c r="O21" s="66" t="s">
        <v>15</v>
      </c>
      <c r="P21" s="70">
        <f>SUM(P7:P20)</f>
        <v>2355</v>
      </c>
      <c r="Q21" s="70">
        <f>SUM(Q7:Q20)</f>
        <v>2351</v>
      </c>
      <c r="R21" s="80">
        <f t="shared" si="4"/>
        <v>0.99830148619957537</v>
      </c>
      <c r="S21" s="42">
        <f t="shared" si="5"/>
        <v>4</v>
      </c>
      <c r="T21" s="42">
        <f t="shared" si="6"/>
        <v>1.6985138004246285E-3</v>
      </c>
      <c r="U21" s="26"/>
      <c r="V21" s="66" t="s">
        <v>15</v>
      </c>
      <c r="W21" s="70">
        <f>SUM(W7:W20)</f>
        <v>1448</v>
      </c>
      <c r="X21" s="70">
        <f>SUM(X7:X20)</f>
        <v>1447</v>
      </c>
      <c r="Y21" s="80">
        <f t="shared" si="7"/>
        <v>0.99930939226519333</v>
      </c>
      <c r="Z21" s="95">
        <f t="shared" si="8"/>
        <v>1</v>
      </c>
      <c r="AA21" s="42">
        <f t="shared" si="9"/>
        <v>6.9060773480662981E-4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5" t="s">
        <v>45</v>
      </c>
      <c r="B23" s="136" t="s">
        <v>26</v>
      </c>
      <c r="C23" s="136" t="s">
        <v>27</v>
      </c>
      <c r="D23" s="133" t="s">
        <v>28</v>
      </c>
      <c r="E23" s="136" t="s">
        <v>29</v>
      </c>
      <c r="F23" s="133" t="s">
        <v>30</v>
      </c>
      <c r="G23" s="25"/>
      <c r="H23" s="135" t="s">
        <v>45</v>
      </c>
      <c r="I23" s="136" t="s">
        <v>26</v>
      </c>
      <c r="J23" s="136" t="s">
        <v>27</v>
      </c>
      <c r="K23" s="133" t="s">
        <v>28</v>
      </c>
      <c r="L23" s="136" t="s">
        <v>29</v>
      </c>
      <c r="M23" s="133" t="s">
        <v>30</v>
      </c>
      <c r="N23" s="26"/>
      <c r="O23" s="135" t="s">
        <v>45</v>
      </c>
      <c r="P23" s="136" t="s">
        <v>26</v>
      </c>
      <c r="Q23" s="136" t="s">
        <v>27</v>
      </c>
      <c r="R23" s="133" t="s">
        <v>28</v>
      </c>
      <c r="S23" s="136" t="s">
        <v>29</v>
      </c>
      <c r="T23" s="133" t="s">
        <v>30</v>
      </c>
      <c r="U23" s="26"/>
      <c r="V23" s="135" t="s">
        <v>45</v>
      </c>
      <c r="W23" s="136" t="s">
        <v>26</v>
      </c>
      <c r="X23" s="136" t="s">
        <v>27</v>
      </c>
      <c r="Y23" s="133" t="s">
        <v>28</v>
      </c>
      <c r="Z23" s="136" t="s">
        <v>29</v>
      </c>
      <c r="AA23" s="133" t="s">
        <v>30</v>
      </c>
    </row>
    <row r="24" spans="1:27" x14ac:dyDescent="0.25">
      <c r="A24" s="135"/>
      <c r="B24" s="136"/>
      <c r="C24" s="136"/>
      <c r="D24" s="133"/>
      <c r="E24" s="136"/>
      <c r="F24" s="133"/>
      <c r="G24" s="25"/>
      <c r="H24" s="135"/>
      <c r="I24" s="136"/>
      <c r="J24" s="136"/>
      <c r="K24" s="133"/>
      <c r="L24" s="136"/>
      <c r="M24" s="133"/>
      <c r="N24" s="26"/>
      <c r="O24" s="135"/>
      <c r="P24" s="136"/>
      <c r="Q24" s="136"/>
      <c r="R24" s="133"/>
      <c r="S24" s="136"/>
      <c r="T24" s="133"/>
      <c r="U24" s="26"/>
      <c r="V24" s="135"/>
      <c r="W24" s="136"/>
      <c r="X24" s="136"/>
      <c r="Y24" s="133"/>
      <c r="Z24" s="136"/>
      <c r="AA24" s="133"/>
    </row>
    <row r="25" spans="1:27" x14ac:dyDescent="0.25">
      <c r="A25" s="63" t="s">
        <v>46</v>
      </c>
      <c r="B25" s="35">
        <v>43</v>
      </c>
      <c r="C25" s="35">
        <v>43</v>
      </c>
      <c r="D25" s="34">
        <f>+C25/B25</f>
        <v>1</v>
      </c>
      <c r="E25" s="64">
        <f t="shared" ref="E25:E35" si="10">+B25-C25</f>
        <v>0</v>
      </c>
      <c r="F25" s="34">
        <f t="shared" ref="F25:F35" si="11">+E25/B25</f>
        <v>0</v>
      </c>
      <c r="G25" s="25"/>
      <c r="H25" s="63" t="s">
        <v>46</v>
      </c>
      <c r="I25" s="35">
        <v>0</v>
      </c>
      <c r="J25" s="35">
        <v>0</v>
      </c>
      <c r="K25" s="91">
        <v>0</v>
      </c>
      <c r="L25" s="81">
        <f t="shared" ref="L25:L35" si="12">+I25-J25</f>
        <v>0</v>
      </c>
      <c r="M25" s="91">
        <v>0</v>
      </c>
      <c r="N25" s="26"/>
      <c r="O25" s="63" t="s">
        <v>46</v>
      </c>
      <c r="P25" s="35">
        <v>109</v>
      </c>
      <c r="Q25" s="35">
        <v>109</v>
      </c>
      <c r="R25" s="34">
        <f>+Q25/P25</f>
        <v>1</v>
      </c>
      <c r="S25" s="81">
        <f t="shared" ref="S25:S35" si="13">+P25-Q25</f>
        <v>0</v>
      </c>
      <c r="T25" s="34">
        <f t="shared" ref="T25:T35" si="14">+S25/P25</f>
        <v>0</v>
      </c>
      <c r="U25" s="26"/>
      <c r="V25" s="63" t="s">
        <v>46</v>
      </c>
      <c r="W25" s="35">
        <v>148</v>
      </c>
      <c r="X25" s="81">
        <v>148</v>
      </c>
      <c r="Y25" s="34">
        <f>+X25/W25</f>
        <v>1</v>
      </c>
      <c r="Z25" s="81">
        <f t="shared" ref="Z25:Z35" si="15">+W25-X25</f>
        <v>0</v>
      </c>
      <c r="AA25" s="34">
        <f t="shared" ref="AA25:AA35" si="16">+Z25/W25</f>
        <v>0</v>
      </c>
    </row>
    <row r="26" spans="1:27" x14ac:dyDescent="0.25">
      <c r="A26" s="63" t="s">
        <v>47</v>
      </c>
      <c r="B26" s="35">
        <v>127</v>
      </c>
      <c r="C26" s="35">
        <v>127</v>
      </c>
      <c r="D26" s="34">
        <f t="shared" ref="D26:D35" si="17">+C26/B26</f>
        <v>1</v>
      </c>
      <c r="E26" s="64">
        <f t="shared" si="10"/>
        <v>0</v>
      </c>
      <c r="F26" s="34">
        <f t="shared" si="11"/>
        <v>0</v>
      </c>
      <c r="G26" s="25"/>
      <c r="H26" s="63" t="s">
        <v>47</v>
      </c>
      <c r="I26" s="35">
        <v>0</v>
      </c>
      <c r="J26" s="35">
        <v>0</v>
      </c>
      <c r="K26" s="91">
        <v>0</v>
      </c>
      <c r="L26" s="81">
        <f t="shared" si="12"/>
        <v>0</v>
      </c>
      <c r="M26" s="91">
        <v>0</v>
      </c>
      <c r="N26" s="26"/>
      <c r="O26" s="63" t="s">
        <v>47</v>
      </c>
      <c r="P26" s="35">
        <v>241</v>
      </c>
      <c r="Q26" s="35">
        <v>241</v>
      </c>
      <c r="R26" s="34">
        <f t="shared" ref="R26:R35" si="18">+Q26/P26</f>
        <v>1</v>
      </c>
      <c r="S26" s="81">
        <f t="shared" si="13"/>
        <v>0</v>
      </c>
      <c r="T26" s="34">
        <f t="shared" si="14"/>
        <v>0</v>
      </c>
      <c r="U26" s="26"/>
      <c r="V26" s="63" t="s">
        <v>47</v>
      </c>
      <c r="W26" s="35">
        <v>125</v>
      </c>
      <c r="X26" s="81">
        <v>125</v>
      </c>
      <c r="Y26" s="34">
        <f t="shared" ref="Y26:Y35" si="19">+X26/W26</f>
        <v>1</v>
      </c>
      <c r="Z26" s="81">
        <f t="shared" si="15"/>
        <v>0</v>
      </c>
      <c r="AA26" s="34">
        <f t="shared" si="16"/>
        <v>0</v>
      </c>
    </row>
    <row r="27" spans="1:27" x14ac:dyDescent="0.25">
      <c r="A27" s="63" t="s">
        <v>79</v>
      </c>
      <c r="B27" s="35">
        <v>18</v>
      </c>
      <c r="C27" s="35">
        <v>18</v>
      </c>
      <c r="D27" s="34">
        <f t="shared" si="17"/>
        <v>1</v>
      </c>
      <c r="E27" s="64">
        <f t="shared" si="10"/>
        <v>0</v>
      </c>
      <c r="F27" s="34">
        <f t="shared" si="11"/>
        <v>0</v>
      </c>
      <c r="G27" s="25"/>
      <c r="H27" s="63" t="s">
        <v>79</v>
      </c>
      <c r="I27" s="35">
        <v>0</v>
      </c>
      <c r="J27" s="35">
        <v>0</v>
      </c>
      <c r="K27" s="91">
        <v>0</v>
      </c>
      <c r="L27" s="81">
        <f t="shared" si="12"/>
        <v>0</v>
      </c>
      <c r="M27" s="91">
        <v>0</v>
      </c>
      <c r="N27" s="26"/>
      <c r="O27" s="63" t="s">
        <v>79</v>
      </c>
      <c r="P27" s="35">
        <v>25</v>
      </c>
      <c r="Q27" s="35">
        <v>25</v>
      </c>
      <c r="R27" s="34">
        <f t="shared" si="18"/>
        <v>1</v>
      </c>
      <c r="S27" s="81">
        <f t="shared" si="13"/>
        <v>0</v>
      </c>
      <c r="T27" s="34">
        <f t="shared" si="14"/>
        <v>0</v>
      </c>
      <c r="U27" s="26"/>
      <c r="V27" s="63" t="s">
        <v>79</v>
      </c>
      <c r="W27" s="35">
        <v>26</v>
      </c>
      <c r="X27" s="81">
        <v>26</v>
      </c>
      <c r="Y27" s="34">
        <f t="shared" si="19"/>
        <v>1</v>
      </c>
      <c r="Z27" s="81">
        <f t="shared" si="15"/>
        <v>0</v>
      </c>
      <c r="AA27" s="34">
        <f t="shared" si="16"/>
        <v>0</v>
      </c>
    </row>
    <row r="28" spans="1:27" x14ac:dyDescent="0.25">
      <c r="A28" s="63" t="s">
        <v>80</v>
      </c>
      <c r="B28" s="35">
        <v>305</v>
      </c>
      <c r="C28" s="35">
        <v>305</v>
      </c>
      <c r="D28" s="34">
        <f t="shared" si="17"/>
        <v>1</v>
      </c>
      <c r="E28" s="64">
        <f t="shared" si="10"/>
        <v>0</v>
      </c>
      <c r="F28" s="34">
        <f t="shared" si="11"/>
        <v>0</v>
      </c>
      <c r="G28" s="25"/>
      <c r="H28" s="63" t="s">
        <v>80</v>
      </c>
      <c r="I28" s="35">
        <v>0</v>
      </c>
      <c r="J28" s="35">
        <v>0</v>
      </c>
      <c r="K28" s="91">
        <v>0</v>
      </c>
      <c r="L28" s="81">
        <f t="shared" si="12"/>
        <v>0</v>
      </c>
      <c r="M28" s="91">
        <v>0</v>
      </c>
      <c r="N28" s="26"/>
      <c r="O28" s="63" t="s">
        <v>80</v>
      </c>
      <c r="P28" s="35">
        <v>479</v>
      </c>
      <c r="Q28" s="35">
        <v>479</v>
      </c>
      <c r="R28" s="34">
        <f t="shared" si="18"/>
        <v>1</v>
      </c>
      <c r="S28" s="81">
        <f t="shared" si="13"/>
        <v>0</v>
      </c>
      <c r="T28" s="34">
        <f t="shared" si="14"/>
        <v>0</v>
      </c>
      <c r="U28" s="26"/>
      <c r="V28" s="63" t="s">
        <v>80</v>
      </c>
      <c r="W28" s="35">
        <v>365</v>
      </c>
      <c r="X28" s="81">
        <v>365</v>
      </c>
      <c r="Y28" s="34">
        <f t="shared" si="19"/>
        <v>1</v>
      </c>
      <c r="Z28" s="81">
        <f t="shared" si="15"/>
        <v>0</v>
      </c>
      <c r="AA28" s="34">
        <f t="shared" si="16"/>
        <v>0</v>
      </c>
    </row>
    <row r="29" spans="1:27" x14ac:dyDescent="0.25">
      <c r="A29" s="63" t="s">
        <v>50</v>
      </c>
      <c r="B29" s="35">
        <v>1</v>
      </c>
      <c r="C29" s="35">
        <v>1</v>
      </c>
      <c r="D29" s="34">
        <f>IFERROR(+C29/B29,0)</f>
        <v>1</v>
      </c>
      <c r="E29" s="64">
        <f t="shared" si="10"/>
        <v>0</v>
      </c>
      <c r="F29" s="34">
        <f>IFERROR(+E29/B29,0)</f>
        <v>0</v>
      </c>
      <c r="G29" s="25"/>
      <c r="H29" s="63" t="s">
        <v>50</v>
      </c>
      <c r="I29" s="35">
        <v>0</v>
      </c>
      <c r="J29" s="35">
        <v>0</v>
      </c>
      <c r="K29" s="91">
        <v>0</v>
      </c>
      <c r="L29" s="81">
        <f t="shared" si="12"/>
        <v>0</v>
      </c>
      <c r="M29" s="91">
        <v>0</v>
      </c>
      <c r="N29" s="26"/>
      <c r="O29" s="63" t="s">
        <v>50</v>
      </c>
      <c r="P29" s="35">
        <v>5</v>
      </c>
      <c r="Q29" s="35">
        <v>5</v>
      </c>
      <c r="R29" s="34">
        <f>IFERROR(+Q29/P29,"0.00%")</f>
        <v>1</v>
      </c>
      <c r="S29" s="81">
        <f t="shared" si="13"/>
        <v>0</v>
      </c>
      <c r="T29" s="34">
        <f>IFERROR(+S29/P29,"0.00%")</f>
        <v>0</v>
      </c>
      <c r="U29" s="26"/>
      <c r="V29" s="63" t="s">
        <v>50</v>
      </c>
      <c r="W29" s="35">
        <v>18</v>
      </c>
      <c r="X29" s="81">
        <v>18</v>
      </c>
      <c r="Y29" s="34">
        <f t="shared" si="19"/>
        <v>1</v>
      </c>
      <c r="Z29" s="81">
        <f t="shared" si="15"/>
        <v>0</v>
      </c>
      <c r="AA29" s="34">
        <f t="shared" si="16"/>
        <v>0</v>
      </c>
    </row>
    <row r="30" spans="1:27" x14ac:dyDescent="0.25">
      <c r="A30" s="63" t="s">
        <v>51</v>
      </c>
      <c r="B30" s="35">
        <v>85</v>
      </c>
      <c r="C30" s="35">
        <v>85</v>
      </c>
      <c r="D30" s="34">
        <f t="shared" si="17"/>
        <v>1</v>
      </c>
      <c r="E30" s="64">
        <f t="shared" si="10"/>
        <v>0</v>
      </c>
      <c r="F30" s="34">
        <f t="shared" si="11"/>
        <v>0</v>
      </c>
      <c r="G30" s="25"/>
      <c r="H30" s="63" t="s">
        <v>51</v>
      </c>
      <c r="I30" s="35">
        <v>0</v>
      </c>
      <c r="J30" s="35">
        <v>0</v>
      </c>
      <c r="K30" s="91">
        <v>0</v>
      </c>
      <c r="L30" s="81">
        <f t="shared" si="12"/>
        <v>0</v>
      </c>
      <c r="M30" s="91">
        <v>0</v>
      </c>
      <c r="N30" s="26"/>
      <c r="O30" s="63" t="s">
        <v>51</v>
      </c>
      <c r="P30" s="35">
        <v>85</v>
      </c>
      <c r="Q30" s="35">
        <v>85</v>
      </c>
      <c r="R30" s="34">
        <f t="shared" si="18"/>
        <v>1</v>
      </c>
      <c r="S30" s="81">
        <f t="shared" si="13"/>
        <v>0</v>
      </c>
      <c r="T30" s="34">
        <f t="shared" si="14"/>
        <v>0</v>
      </c>
      <c r="U30" s="26"/>
      <c r="V30" s="63" t="s">
        <v>51</v>
      </c>
      <c r="W30" s="35">
        <v>103</v>
      </c>
      <c r="X30" s="81">
        <v>102</v>
      </c>
      <c r="Y30" s="34">
        <f t="shared" si="19"/>
        <v>0.99029126213592233</v>
      </c>
      <c r="Z30" s="81">
        <f t="shared" si="15"/>
        <v>1</v>
      </c>
      <c r="AA30" s="34">
        <f t="shared" si="16"/>
        <v>9.7087378640776691E-3</v>
      </c>
    </row>
    <row r="31" spans="1:27" x14ac:dyDescent="0.25">
      <c r="A31" s="63" t="s">
        <v>52</v>
      </c>
      <c r="B31" s="35">
        <v>75</v>
      </c>
      <c r="C31" s="35">
        <v>75</v>
      </c>
      <c r="D31" s="34">
        <f t="shared" si="17"/>
        <v>1</v>
      </c>
      <c r="E31" s="64">
        <f t="shared" si="10"/>
        <v>0</v>
      </c>
      <c r="F31" s="34">
        <f t="shared" si="11"/>
        <v>0</v>
      </c>
      <c r="G31" s="25"/>
      <c r="H31" s="63" t="s">
        <v>52</v>
      </c>
      <c r="I31" s="35">
        <v>0</v>
      </c>
      <c r="J31" s="35">
        <v>0</v>
      </c>
      <c r="K31" s="91">
        <v>0</v>
      </c>
      <c r="L31" s="81">
        <f t="shared" si="12"/>
        <v>0</v>
      </c>
      <c r="M31" s="91">
        <v>0</v>
      </c>
      <c r="N31" s="26"/>
      <c r="O31" s="63" t="s">
        <v>52</v>
      </c>
      <c r="P31" s="35">
        <v>113</v>
      </c>
      <c r="Q31" s="35">
        <v>113</v>
      </c>
      <c r="R31" s="34">
        <f t="shared" si="18"/>
        <v>1</v>
      </c>
      <c r="S31" s="81">
        <f t="shared" si="13"/>
        <v>0</v>
      </c>
      <c r="T31" s="34">
        <f t="shared" si="14"/>
        <v>0</v>
      </c>
      <c r="U31" s="26"/>
      <c r="V31" s="63" t="s">
        <v>52</v>
      </c>
      <c r="W31" s="35">
        <v>72</v>
      </c>
      <c r="X31" s="81">
        <v>72</v>
      </c>
      <c r="Y31" s="34">
        <f t="shared" si="19"/>
        <v>1</v>
      </c>
      <c r="Z31" s="81">
        <f t="shared" si="15"/>
        <v>0</v>
      </c>
      <c r="AA31" s="34">
        <f t="shared" si="16"/>
        <v>0</v>
      </c>
    </row>
    <row r="32" spans="1:27" x14ac:dyDescent="0.25">
      <c r="A32" s="63" t="s">
        <v>53</v>
      </c>
      <c r="B32" s="35">
        <v>18</v>
      </c>
      <c r="C32" s="35">
        <v>18</v>
      </c>
      <c r="D32" s="34">
        <f t="shared" si="17"/>
        <v>1</v>
      </c>
      <c r="E32" s="64">
        <f t="shared" si="10"/>
        <v>0</v>
      </c>
      <c r="F32" s="34">
        <f t="shared" si="11"/>
        <v>0</v>
      </c>
      <c r="G32" s="25"/>
      <c r="H32" s="63" t="s">
        <v>53</v>
      </c>
      <c r="I32" s="35">
        <v>0</v>
      </c>
      <c r="J32" s="35">
        <v>0</v>
      </c>
      <c r="K32" s="91">
        <v>0</v>
      </c>
      <c r="L32" s="81">
        <f t="shared" si="12"/>
        <v>0</v>
      </c>
      <c r="M32" s="91">
        <v>0</v>
      </c>
      <c r="N32" s="26"/>
      <c r="O32" s="63" t="s">
        <v>53</v>
      </c>
      <c r="P32" s="35">
        <v>32</v>
      </c>
      <c r="Q32" s="35">
        <v>32</v>
      </c>
      <c r="R32" s="34">
        <f t="shared" si="18"/>
        <v>1</v>
      </c>
      <c r="S32" s="81">
        <f t="shared" si="13"/>
        <v>0</v>
      </c>
      <c r="T32" s="34">
        <f t="shared" si="14"/>
        <v>0</v>
      </c>
      <c r="U32" s="26"/>
      <c r="V32" s="63" t="s">
        <v>53</v>
      </c>
      <c r="W32" s="35">
        <v>39</v>
      </c>
      <c r="X32" s="81">
        <v>39</v>
      </c>
      <c r="Y32" s="34">
        <f t="shared" si="19"/>
        <v>1</v>
      </c>
      <c r="Z32" s="81">
        <f t="shared" si="15"/>
        <v>0</v>
      </c>
      <c r="AA32" s="34">
        <f t="shared" si="16"/>
        <v>0</v>
      </c>
    </row>
    <row r="33" spans="1:27" x14ac:dyDescent="0.25">
      <c r="A33" s="63" t="s">
        <v>54</v>
      </c>
      <c r="B33" s="35">
        <v>2</v>
      </c>
      <c r="C33" s="35">
        <v>2</v>
      </c>
      <c r="D33" s="34">
        <f t="shared" si="17"/>
        <v>1</v>
      </c>
      <c r="E33" s="64">
        <f t="shared" si="10"/>
        <v>0</v>
      </c>
      <c r="F33" s="34">
        <f t="shared" si="11"/>
        <v>0</v>
      </c>
      <c r="G33" s="25"/>
      <c r="H33" s="63" t="s">
        <v>54</v>
      </c>
      <c r="I33" s="35">
        <v>0</v>
      </c>
      <c r="J33" s="35">
        <v>0</v>
      </c>
      <c r="K33" s="91">
        <v>0</v>
      </c>
      <c r="L33" s="81">
        <f t="shared" si="12"/>
        <v>0</v>
      </c>
      <c r="M33" s="91">
        <v>0</v>
      </c>
      <c r="N33" s="26"/>
      <c r="O33" s="63" t="s">
        <v>54</v>
      </c>
      <c r="P33" s="35">
        <v>10</v>
      </c>
      <c r="Q33" s="35">
        <v>10</v>
      </c>
      <c r="R33" s="34">
        <f t="shared" si="18"/>
        <v>1</v>
      </c>
      <c r="S33" s="81">
        <f t="shared" si="13"/>
        <v>0</v>
      </c>
      <c r="T33" s="34">
        <f t="shared" si="14"/>
        <v>0</v>
      </c>
      <c r="U33" s="26"/>
      <c r="V33" s="63" t="s">
        <v>54</v>
      </c>
      <c r="W33" s="35">
        <v>8</v>
      </c>
      <c r="X33" s="81">
        <v>8</v>
      </c>
      <c r="Y33" s="34">
        <f t="shared" si="19"/>
        <v>1</v>
      </c>
      <c r="Z33" s="81">
        <f t="shared" si="15"/>
        <v>0</v>
      </c>
      <c r="AA33" s="34">
        <f t="shared" si="16"/>
        <v>0</v>
      </c>
    </row>
    <row r="34" spans="1:27" x14ac:dyDescent="0.25">
      <c r="A34" s="63" t="s">
        <v>55</v>
      </c>
      <c r="B34" s="35">
        <v>2</v>
      </c>
      <c r="C34" s="35">
        <v>2</v>
      </c>
      <c r="D34" s="34">
        <f t="shared" si="17"/>
        <v>1</v>
      </c>
      <c r="E34" s="64">
        <f t="shared" si="10"/>
        <v>0</v>
      </c>
      <c r="F34" s="34">
        <f t="shared" si="11"/>
        <v>0</v>
      </c>
      <c r="G34" s="25"/>
      <c r="H34" s="63" t="s">
        <v>55</v>
      </c>
      <c r="I34" s="35">
        <v>0</v>
      </c>
      <c r="J34" s="35">
        <v>0</v>
      </c>
      <c r="K34" s="91">
        <v>0</v>
      </c>
      <c r="L34" s="81">
        <f t="shared" si="12"/>
        <v>0</v>
      </c>
      <c r="M34" s="91">
        <v>0</v>
      </c>
      <c r="N34" s="26"/>
      <c r="O34" s="63" t="s">
        <v>55</v>
      </c>
      <c r="P34" s="35">
        <v>3</v>
      </c>
      <c r="Q34" s="35">
        <v>3</v>
      </c>
      <c r="R34" s="34">
        <f t="shared" si="18"/>
        <v>1</v>
      </c>
      <c r="S34" s="81">
        <f t="shared" si="13"/>
        <v>0</v>
      </c>
      <c r="T34" s="34">
        <f t="shared" si="14"/>
        <v>0</v>
      </c>
      <c r="U34" s="26"/>
      <c r="V34" s="63" t="s">
        <v>55</v>
      </c>
      <c r="W34" s="35">
        <v>1</v>
      </c>
      <c r="X34" s="81">
        <v>1</v>
      </c>
      <c r="Y34" s="34">
        <f t="shared" si="19"/>
        <v>1</v>
      </c>
      <c r="Z34" s="81">
        <f t="shared" si="15"/>
        <v>0</v>
      </c>
      <c r="AA34" s="34">
        <f t="shared" si="16"/>
        <v>0</v>
      </c>
    </row>
    <row r="35" spans="1:27" x14ac:dyDescent="0.25">
      <c r="A35" s="63" t="s">
        <v>15</v>
      </c>
      <c r="B35" s="65">
        <f>SUM(B25:B34)</f>
        <v>676</v>
      </c>
      <c r="C35" s="65">
        <f>SUM(C25:C34)</f>
        <v>676</v>
      </c>
      <c r="D35" s="36">
        <f t="shared" si="17"/>
        <v>1</v>
      </c>
      <c r="E35" s="76">
        <f t="shared" si="10"/>
        <v>0</v>
      </c>
      <c r="F35" s="36">
        <f t="shared" si="11"/>
        <v>0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92">
        <v>0</v>
      </c>
      <c r="L35" s="36">
        <f t="shared" si="12"/>
        <v>0</v>
      </c>
      <c r="M35" s="92">
        <v>0</v>
      </c>
      <c r="N35" s="26"/>
      <c r="O35" s="63" t="s">
        <v>15</v>
      </c>
      <c r="P35" s="65">
        <f>SUM(P25:P34)</f>
        <v>1102</v>
      </c>
      <c r="Q35" s="85">
        <f>SUM(Q25:Q34)</f>
        <v>1102</v>
      </c>
      <c r="R35" s="36">
        <f t="shared" si="18"/>
        <v>1</v>
      </c>
      <c r="S35" s="36">
        <f t="shared" si="13"/>
        <v>0</v>
      </c>
      <c r="T35" s="36">
        <f t="shared" si="14"/>
        <v>0</v>
      </c>
      <c r="U35" s="26"/>
      <c r="V35" s="63" t="s">
        <v>15</v>
      </c>
      <c r="W35" s="65">
        <f>SUM(W25:W34)</f>
        <v>905</v>
      </c>
      <c r="X35" s="65">
        <f>SUM(X25:X34)</f>
        <v>904</v>
      </c>
      <c r="Y35" s="36">
        <f t="shared" si="19"/>
        <v>0.99889502762430937</v>
      </c>
      <c r="Z35" s="94">
        <f t="shared" si="15"/>
        <v>1</v>
      </c>
      <c r="AA35" s="36">
        <f t="shared" si="16"/>
        <v>1.1049723756906078E-3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34" t="s">
        <v>56</v>
      </c>
      <c r="B37" s="134" t="s">
        <v>26</v>
      </c>
      <c r="C37" s="134" t="s">
        <v>27</v>
      </c>
      <c r="D37" s="133" t="s">
        <v>28</v>
      </c>
      <c r="E37" s="134" t="s">
        <v>29</v>
      </c>
      <c r="F37" s="133" t="s">
        <v>30</v>
      </c>
      <c r="G37" s="25"/>
      <c r="H37" s="134" t="s">
        <v>56</v>
      </c>
      <c r="I37" s="134" t="s">
        <v>26</v>
      </c>
      <c r="J37" s="134" t="s">
        <v>27</v>
      </c>
      <c r="K37" s="133" t="s">
        <v>28</v>
      </c>
      <c r="L37" s="134" t="s">
        <v>29</v>
      </c>
      <c r="M37" s="133" t="s">
        <v>30</v>
      </c>
      <c r="N37" s="26"/>
      <c r="O37" s="134" t="s">
        <v>56</v>
      </c>
      <c r="P37" s="134" t="s">
        <v>26</v>
      </c>
      <c r="Q37" s="134" t="s">
        <v>27</v>
      </c>
      <c r="R37" s="133" t="s">
        <v>28</v>
      </c>
      <c r="S37" s="134" t="s">
        <v>29</v>
      </c>
      <c r="T37" s="133" t="s">
        <v>30</v>
      </c>
      <c r="U37" s="26"/>
      <c r="V37" s="134" t="s">
        <v>56</v>
      </c>
      <c r="W37" s="134" t="s">
        <v>26</v>
      </c>
      <c r="X37" s="134" t="s">
        <v>27</v>
      </c>
      <c r="Y37" s="133" t="s">
        <v>28</v>
      </c>
      <c r="Z37" s="134" t="s">
        <v>29</v>
      </c>
      <c r="AA37" s="133" t="s">
        <v>30</v>
      </c>
    </row>
    <row r="38" spans="1:27" x14ac:dyDescent="0.25">
      <c r="A38" s="134"/>
      <c r="B38" s="134"/>
      <c r="C38" s="134"/>
      <c r="D38" s="133"/>
      <c r="E38" s="134"/>
      <c r="F38" s="133"/>
      <c r="G38" s="25"/>
      <c r="H38" s="134"/>
      <c r="I38" s="134"/>
      <c r="J38" s="134"/>
      <c r="K38" s="133"/>
      <c r="L38" s="134"/>
      <c r="M38" s="133"/>
      <c r="N38" s="26"/>
      <c r="O38" s="134"/>
      <c r="P38" s="134"/>
      <c r="Q38" s="134"/>
      <c r="R38" s="133"/>
      <c r="S38" s="134"/>
      <c r="T38" s="133"/>
      <c r="U38" s="26"/>
      <c r="V38" s="134"/>
      <c r="W38" s="134"/>
      <c r="X38" s="134"/>
      <c r="Y38" s="133"/>
      <c r="Z38" s="134"/>
      <c r="AA38" s="133"/>
    </row>
    <row r="39" spans="1:27" x14ac:dyDescent="0.25">
      <c r="A39" s="72" t="s">
        <v>57</v>
      </c>
      <c r="B39" s="38">
        <v>2353</v>
      </c>
      <c r="C39" s="38">
        <v>2352</v>
      </c>
      <c r="D39" s="39">
        <f>+C39/B39</f>
        <v>0.99957501062473442</v>
      </c>
      <c r="E39" s="73">
        <f t="shared" ref="E39:E47" si="20">+B39-C39</f>
        <v>1</v>
      </c>
      <c r="F39" s="39">
        <f t="shared" ref="F39:F47" si="21">+E39/B39</f>
        <v>4.2498937526561835E-4</v>
      </c>
      <c r="G39" s="25"/>
      <c r="H39" s="72" t="s">
        <v>57</v>
      </c>
      <c r="I39" s="38">
        <v>0</v>
      </c>
      <c r="J39" s="38">
        <v>0</v>
      </c>
      <c r="K39" s="87">
        <v>0</v>
      </c>
      <c r="L39" s="40">
        <f t="shared" ref="L39:L49" si="22">+I39-J39</f>
        <v>0</v>
      </c>
      <c r="M39" s="87">
        <v>0</v>
      </c>
      <c r="N39" s="26"/>
      <c r="O39" s="72" t="s">
        <v>57</v>
      </c>
      <c r="P39" s="38">
        <v>1835</v>
      </c>
      <c r="Q39" s="38">
        <v>1829</v>
      </c>
      <c r="R39" s="39">
        <f>+Q39/P39</f>
        <v>0.99673024523160758</v>
      </c>
      <c r="S39" s="40">
        <f t="shared" ref="S39:S47" si="23">+P39-Q39</f>
        <v>6</v>
      </c>
      <c r="T39" s="39">
        <f t="shared" ref="T39:T47" si="24">+S39/P39</f>
        <v>3.2697547683923707E-3</v>
      </c>
      <c r="U39" s="26"/>
      <c r="V39" s="72" t="s">
        <v>57</v>
      </c>
      <c r="W39" s="38">
        <v>1790</v>
      </c>
      <c r="X39" s="40">
        <v>1787</v>
      </c>
      <c r="Y39" s="39">
        <f>+X39/W39</f>
        <v>0.99832402234636874</v>
      </c>
      <c r="Z39" s="40">
        <f t="shared" ref="Z39:Z47" si="25">+W39-X39</f>
        <v>3</v>
      </c>
      <c r="AA39" s="39">
        <f t="shared" ref="AA39:AA47" si="26">+Z39/W39</f>
        <v>1.6759776536312849E-3</v>
      </c>
    </row>
    <row r="40" spans="1:27" x14ac:dyDescent="0.25">
      <c r="A40" s="72" t="s">
        <v>58</v>
      </c>
      <c r="B40" s="38">
        <v>2626</v>
      </c>
      <c r="C40" s="38">
        <v>2625</v>
      </c>
      <c r="D40" s="39">
        <f t="shared" ref="D40:D47" si="27">+C40/B40</f>
        <v>0.99961919268849964</v>
      </c>
      <c r="E40" s="73">
        <f t="shared" si="20"/>
        <v>1</v>
      </c>
      <c r="F40" s="39">
        <f t="shared" si="21"/>
        <v>3.8080731150038082E-4</v>
      </c>
      <c r="G40" s="25"/>
      <c r="H40" s="72" t="s">
        <v>58</v>
      </c>
      <c r="I40" s="38">
        <v>0</v>
      </c>
      <c r="J40" s="38">
        <v>0</v>
      </c>
      <c r="K40" s="87">
        <v>0</v>
      </c>
      <c r="L40" s="40">
        <f t="shared" si="22"/>
        <v>0</v>
      </c>
      <c r="M40" s="87">
        <v>0</v>
      </c>
      <c r="N40" s="26"/>
      <c r="O40" s="72" t="s">
        <v>58</v>
      </c>
      <c r="P40" s="38">
        <v>2537</v>
      </c>
      <c r="Q40" s="38">
        <v>2536</v>
      </c>
      <c r="R40" s="39">
        <f t="shared" ref="R40:R47" si="28">+Q40/P40</f>
        <v>0.99960583366180533</v>
      </c>
      <c r="S40" s="40">
        <f t="shared" si="23"/>
        <v>1</v>
      </c>
      <c r="T40" s="39">
        <f t="shared" si="24"/>
        <v>3.9416633819471815E-4</v>
      </c>
      <c r="U40" s="26"/>
      <c r="V40" s="72" t="s">
        <v>58</v>
      </c>
      <c r="W40" s="38">
        <v>1925</v>
      </c>
      <c r="X40" s="40">
        <v>1923</v>
      </c>
      <c r="Y40" s="39">
        <f t="shared" ref="Y40:Y47" si="29">+X40/W40</f>
        <v>0.99896103896103894</v>
      </c>
      <c r="Z40" s="40">
        <f t="shared" si="25"/>
        <v>2</v>
      </c>
      <c r="AA40" s="39">
        <f t="shared" si="26"/>
        <v>1.038961038961039E-3</v>
      </c>
    </row>
    <row r="41" spans="1:27" x14ac:dyDescent="0.25">
      <c r="A41" s="72" t="s">
        <v>59</v>
      </c>
      <c r="B41" s="38">
        <v>35</v>
      </c>
      <c r="C41" s="38">
        <v>35</v>
      </c>
      <c r="D41" s="39">
        <f t="shared" si="27"/>
        <v>1</v>
      </c>
      <c r="E41" s="73">
        <f t="shared" si="20"/>
        <v>0</v>
      </c>
      <c r="F41" s="39">
        <f t="shared" si="21"/>
        <v>0</v>
      </c>
      <c r="G41" s="25"/>
      <c r="H41" s="72" t="s">
        <v>59</v>
      </c>
      <c r="I41" s="38">
        <v>0</v>
      </c>
      <c r="J41" s="38">
        <v>0</v>
      </c>
      <c r="K41" s="87">
        <v>0</v>
      </c>
      <c r="L41" s="40">
        <f t="shared" si="22"/>
        <v>0</v>
      </c>
      <c r="M41" s="87">
        <v>0</v>
      </c>
      <c r="N41" s="26"/>
      <c r="O41" s="72" t="s">
        <v>59</v>
      </c>
      <c r="P41" s="38">
        <v>42</v>
      </c>
      <c r="Q41" s="38">
        <v>42</v>
      </c>
      <c r="R41" s="39">
        <f t="shared" si="28"/>
        <v>1</v>
      </c>
      <c r="S41" s="40">
        <f t="shared" si="23"/>
        <v>0</v>
      </c>
      <c r="T41" s="39">
        <f t="shared" si="24"/>
        <v>0</v>
      </c>
      <c r="U41" s="26"/>
      <c r="V41" s="72" t="s">
        <v>59</v>
      </c>
      <c r="W41" s="38">
        <v>53</v>
      </c>
      <c r="X41" s="40">
        <v>53</v>
      </c>
      <c r="Y41" s="39">
        <f t="shared" si="29"/>
        <v>1</v>
      </c>
      <c r="Z41" s="40">
        <f t="shared" si="25"/>
        <v>0</v>
      </c>
      <c r="AA41" s="39">
        <f t="shared" si="26"/>
        <v>0</v>
      </c>
    </row>
    <row r="42" spans="1:27" x14ac:dyDescent="0.25">
      <c r="A42" s="72" t="s">
        <v>60</v>
      </c>
      <c r="B42" s="38">
        <v>39</v>
      </c>
      <c r="C42" s="38">
        <v>39</v>
      </c>
      <c r="D42" s="39">
        <f t="shared" si="27"/>
        <v>1</v>
      </c>
      <c r="E42" s="73">
        <f t="shared" si="20"/>
        <v>0</v>
      </c>
      <c r="F42" s="39">
        <f t="shared" si="21"/>
        <v>0</v>
      </c>
      <c r="G42" s="25"/>
      <c r="H42" s="72" t="s">
        <v>60</v>
      </c>
      <c r="I42" s="38">
        <v>0</v>
      </c>
      <c r="J42" s="38">
        <v>0</v>
      </c>
      <c r="K42" s="87">
        <v>0</v>
      </c>
      <c r="L42" s="40">
        <f t="shared" si="22"/>
        <v>0</v>
      </c>
      <c r="M42" s="87">
        <v>0</v>
      </c>
      <c r="N42" s="26"/>
      <c r="O42" s="72" t="s">
        <v>60</v>
      </c>
      <c r="P42" s="38">
        <v>30</v>
      </c>
      <c r="Q42" s="38">
        <v>30</v>
      </c>
      <c r="R42" s="39">
        <f t="shared" si="28"/>
        <v>1</v>
      </c>
      <c r="S42" s="40">
        <f t="shared" si="23"/>
        <v>0</v>
      </c>
      <c r="T42" s="39">
        <f t="shared" si="24"/>
        <v>0</v>
      </c>
      <c r="U42" s="26"/>
      <c r="V42" s="72" t="s">
        <v>60</v>
      </c>
      <c r="W42" s="38">
        <v>75</v>
      </c>
      <c r="X42" s="40">
        <v>75</v>
      </c>
      <c r="Y42" s="39">
        <f t="shared" si="29"/>
        <v>1</v>
      </c>
      <c r="Z42" s="40">
        <f t="shared" si="25"/>
        <v>0</v>
      </c>
      <c r="AA42" s="39">
        <f t="shared" si="26"/>
        <v>0</v>
      </c>
    </row>
    <row r="43" spans="1:27" x14ac:dyDescent="0.25">
      <c r="A43" s="72" t="s">
        <v>81</v>
      </c>
      <c r="B43" s="38">
        <v>223</v>
      </c>
      <c r="C43" s="38">
        <v>223</v>
      </c>
      <c r="D43" s="39">
        <f t="shared" si="27"/>
        <v>1</v>
      </c>
      <c r="E43" s="73">
        <f t="shared" si="20"/>
        <v>0</v>
      </c>
      <c r="F43" s="39">
        <f t="shared" si="21"/>
        <v>0</v>
      </c>
      <c r="G43" s="25"/>
      <c r="H43" s="72" t="s">
        <v>81</v>
      </c>
      <c r="I43" s="38">
        <v>0</v>
      </c>
      <c r="J43" s="38">
        <v>0</v>
      </c>
      <c r="K43" s="87">
        <v>0</v>
      </c>
      <c r="L43" s="40">
        <f t="shared" si="22"/>
        <v>0</v>
      </c>
      <c r="M43" s="87">
        <v>0</v>
      </c>
      <c r="N43" s="26"/>
      <c r="O43" s="72" t="s">
        <v>81</v>
      </c>
      <c r="P43" s="38">
        <v>352</v>
      </c>
      <c r="Q43" s="38">
        <v>352</v>
      </c>
      <c r="R43" s="39">
        <f t="shared" si="28"/>
        <v>1</v>
      </c>
      <c r="S43" s="40">
        <f t="shared" si="23"/>
        <v>0</v>
      </c>
      <c r="T43" s="39">
        <f t="shared" si="24"/>
        <v>0</v>
      </c>
      <c r="U43" s="26"/>
      <c r="V43" s="72" t="s">
        <v>81</v>
      </c>
      <c r="W43" s="38">
        <v>296</v>
      </c>
      <c r="X43" s="40">
        <v>296</v>
      </c>
      <c r="Y43" s="39">
        <f t="shared" si="29"/>
        <v>1</v>
      </c>
      <c r="Z43" s="40">
        <f t="shared" si="25"/>
        <v>0</v>
      </c>
      <c r="AA43" s="39">
        <f t="shared" si="26"/>
        <v>0</v>
      </c>
    </row>
    <row r="44" spans="1:27" x14ac:dyDescent="0.25">
      <c r="A44" s="72" t="s">
        <v>62</v>
      </c>
      <c r="B44" s="38">
        <v>22</v>
      </c>
      <c r="C44" s="38">
        <v>22</v>
      </c>
      <c r="D44" s="39">
        <f t="shared" si="27"/>
        <v>1</v>
      </c>
      <c r="E44" s="73">
        <f t="shared" si="20"/>
        <v>0</v>
      </c>
      <c r="F44" s="39">
        <f t="shared" si="21"/>
        <v>0</v>
      </c>
      <c r="G44" s="25"/>
      <c r="H44" s="72" t="s">
        <v>62</v>
      </c>
      <c r="I44" s="38">
        <v>0</v>
      </c>
      <c r="J44" s="38">
        <v>0</v>
      </c>
      <c r="K44" s="87">
        <v>0</v>
      </c>
      <c r="L44" s="40">
        <f t="shared" si="22"/>
        <v>0</v>
      </c>
      <c r="M44" s="87">
        <v>0</v>
      </c>
      <c r="N44" s="26"/>
      <c r="O44" s="72" t="s">
        <v>62</v>
      </c>
      <c r="P44" s="38">
        <v>25</v>
      </c>
      <c r="Q44" s="38">
        <v>25</v>
      </c>
      <c r="R44" s="39">
        <f t="shared" si="28"/>
        <v>1</v>
      </c>
      <c r="S44" s="40">
        <f t="shared" si="23"/>
        <v>0</v>
      </c>
      <c r="T44" s="39">
        <f t="shared" si="24"/>
        <v>0</v>
      </c>
      <c r="U44" s="26"/>
      <c r="V44" s="72" t="s">
        <v>62</v>
      </c>
      <c r="W44" s="38">
        <v>64</v>
      </c>
      <c r="X44" s="40">
        <v>64</v>
      </c>
      <c r="Y44" s="39">
        <f t="shared" si="29"/>
        <v>1</v>
      </c>
      <c r="Z44" s="40">
        <f t="shared" si="25"/>
        <v>0</v>
      </c>
      <c r="AA44" s="39">
        <f t="shared" si="26"/>
        <v>0</v>
      </c>
    </row>
    <row r="45" spans="1:27" x14ac:dyDescent="0.25">
      <c r="A45" s="72" t="s">
        <v>63</v>
      </c>
      <c r="B45" s="38">
        <v>184</v>
      </c>
      <c r="C45" s="38">
        <v>184</v>
      </c>
      <c r="D45" s="39">
        <f t="shared" si="27"/>
        <v>1</v>
      </c>
      <c r="E45" s="73">
        <f t="shared" si="20"/>
        <v>0</v>
      </c>
      <c r="F45" s="39">
        <f t="shared" si="21"/>
        <v>0</v>
      </c>
      <c r="G45" s="25"/>
      <c r="H45" s="72" t="s">
        <v>63</v>
      </c>
      <c r="I45" s="38">
        <v>0</v>
      </c>
      <c r="J45" s="38">
        <v>0</v>
      </c>
      <c r="K45" s="87">
        <v>0</v>
      </c>
      <c r="L45" s="40">
        <f t="shared" si="22"/>
        <v>0</v>
      </c>
      <c r="M45" s="87">
        <v>0</v>
      </c>
      <c r="N45" s="26"/>
      <c r="O45" s="72" t="s">
        <v>63</v>
      </c>
      <c r="P45" s="38">
        <v>191</v>
      </c>
      <c r="Q45" s="38">
        <v>190</v>
      </c>
      <c r="R45" s="39">
        <f t="shared" si="28"/>
        <v>0.99476439790575921</v>
      </c>
      <c r="S45" s="40">
        <f t="shared" si="23"/>
        <v>1</v>
      </c>
      <c r="T45" s="39">
        <f t="shared" si="24"/>
        <v>5.235602094240838E-3</v>
      </c>
      <c r="U45" s="26"/>
      <c r="V45" s="72" t="s">
        <v>63</v>
      </c>
      <c r="W45" s="38">
        <v>259</v>
      </c>
      <c r="X45" s="40">
        <v>259</v>
      </c>
      <c r="Y45" s="39">
        <f t="shared" si="29"/>
        <v>1</v>
      </c>
      <c r="Z45" s="40">
        <f t="shared" si="25"/>
        <v>0</v>
      </c>
      <c r="AA45" s="39">
        <f t="shared" si="26"/>
        <v>0</v>
      </c>
    </row>
    <row r="46" spans="1:27" x14ac:dyDescent="0.25">
      <c r="A46" s="72" t="s">
        <v>64</v>
      </c>
      <c r="B46" s="38">
        <v>246</v>
      </c>
      <c r="C46" s="38">
        <v>246</v>
      </c>
      <c r="D46" s="39">
        <f t="shared" si="27"/>
        <v>1</v>
      </c>
      <c r="E46" s="73">
        <f t="shared" si="20"/>
        <v>0</v>
      </c>
      <c r="F46" s="39">
        <f t="shared" si="21"/>
        <v>0</v>
      </c>
      <c r="G46" s="25"/>
      <c r="H46" s="72" t="s">
        <v>64</v>
      </c>
      <c r="I46" s="38">
        <v>0</v>
      </c>
      <c r="J46" s="38">
        <v>0</v>
      </c>
      <c r="K46" s="87">
        <v>0</v>
      </c>
      <c r="L46" s="40">
        <f t="shared" si="22"/>
        <v>0</v>
      </c>
      <c r="M46" s="87">
        <v>0</v>
      </c>
      <c r="N46" s="26"/>
      <c r="O46" s="72" t="s">
        <v>64</v>
      </c>
      <c r="P46" s="38">
        <v>299</v>
      </c>
      <c r="Q46" s="38">
        <v>298</v>
      </c>
      <c r="R46" s="39">
        <f t="shared" si="28"/>
        <v>0.99665551839464883</v>
      </c>
      <c r="S46" s="40">
        <f t="shared" si="23"/>
        <v>1</v>
      </c>
      <c r="T46" s="39">
        <f t="shared" si="24"/>
        <v>3.3444816053511705E-3</v>
      </c>
      <c r="U46" s="26"/>
      <c r="V46" s="72" t="s">
        <v>64</v>
      </c>
      <c r="W46" s="38">
        <v>330</v>
      </c>
      <c r="X46" s="40">
        <v>329</v>
      </c>
      <c r="Y46" s="39">
        <f t="shared" si="29"/>
        <v>0.99696969696969695</v>
      </c>
      <c r="Z46" s="40">
        <f t="shared" si="25"/>
        <v>1</v>
      </c>
      <c r="AA46" s="39">
        <f t="shared" si="26"/>
        <v>3.0303030303030303E-3</v>
      </c>
    </row>
    <row r="47" spans="1:27" x14ac:dyDescent="0.25">
      <c r="A47" s="72" t="s">
        <v>15</v>
      </c>
      <c r="B47" s="74">
        <f>SUM(B39:B46)</f>
        <v>5728</v>
      </c>
      <c r="C47" s="74">
        <f>SUM(C39:C46)</f>
        <v>5726</v>
      </c>
      <c r="D47" s="41">
        <f t="shared" si="27"/>
        <v>0.99965083798882681</v>
      </c>
      <c r="E47" s="75">
        <f t="shared" si="20"/>
        <v>2</v>
      </c>
      <c r="F47" s="41">
        <f t="shared" si="21"/>
        <v>3.4916201117318437E-4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88">
        <v>0</v>
      </c>
      <c r="L47" s="84">
        <f t="shared" si="22"/>
        <v>0</v>
      </c>
      <c r="M47" s="88">
        <v>0</v>
      </c>
      <c r="N47" s="26"/>
      <c r="O47" s="72" t="s">
        <v>15</v>
      </c>
      <c r="P47" s="74">
        <f>SUM(P39:P46)</f>
        <v>5311</v>
      </c>
      <c r="Q47" s="74">
        <f>SUM(Q39:Q46)</f>
        <v>5302</v>
      </c>
      <c r="R47" s="41">
        <f t="shared" si="28"/>
        <v>0.99830540387874223</v>
      </c>
      <c r="S47" s="84">
        <f t="shared" si="23"/>
        <v>9</v>
      </c>
      <c r="T47" s="41">
        <f t="shared" si="24"/>
        <v>1.6945961212577669E-3</v>
      </c>
      <c r="U47" s="26"/>
      <c r="V47" s="72" t="s">
        <v>15</v>
      </c>
      <c r="W47" s="74">
        <f>SUM(W39:W46)</f>
        <v>4792</v>
      </c>
      <c r="X47" s="74">
        <f>SUM(X39:X46)</f>
        <v>4786</v>
      </c>
      <c r="Y47" s="41">
        <f t="shared" si="29"/>
        <v>0.99874791318864775</v>
      </c>
      <c r="Z47" s="84">
        <f t="shared" si="25"/>
        <v>6</v>
      </c>
      <c r="AA47" s="41">
        <f t="shared" si="26"/>
        <v>1.2520868113522537E-3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8371</v>
      </c>
      <c r="C49" s="44">
        <f>SUM(C47,C35,C21)</f>
        <v>8367</v>
      </c>
      <c r="D49" s="45">
        <f t="shared" ref="D49" si="30">+C49/B49</f>
        <v>0.99952215983753434</v>
      </c>
      <c r="E49" s="53">
        <f t="shared" ref="E49" si="31">+B49-C49</f>
        <v>4</v>
      </c>
      <c r="F49" s="46">
        <f t="shared" ref="F49" si="32">+E49/B49</f>
        <v>4.7784016246565523E-4</v>
      </c>
      <c r="G49" s="25"/>
      <c r="H49" s="43" t="s">
        <v>15</v>
      </c>
      <c r="I49" s="44">
        <f>+'TOTAL POR MES ENERO'!B13</f>
        <v>43689</v>
      </c>
      <c r="J49" s="44">
        <f>+'TOTAL POR MES ENERO'!C51</f>
        <v>43011</v>
      </c>
      <c r="K49" s="54">
        <f t="shared" ref="K49" si="33">+J49/I49</f>
        <v>0.98448121952894319</v>
      </c>
      <c r="L49" s="52">
        <f t="shared" si="22"/>
        <v>678</v>
      </c>
      <c r="M49" s="55">
        <f t="shared" ref="M49" si="34">+L49/I49</f>
        <v>1.5518780471056788E-2</v>
      </c>
      <c r="N49" s="26"/>
      <c r="O49" s="43" t="s">
        <v>15</v>
      </c>
      <c r="P49" s="47">
        <f>SUM(P47,P35,P21)</f>
        <v>8768</v>
      </c>
      <c r="Q49" s="47">
        <f>SUM(Q47,Q35,Q21)</f>
        <v>8755</v>
      </c>
      <c r="R49" s="45">
        <f t="shared" ref="R49" si="35">+Q49/P49</f>
        <v>0.99851733576642332</v>
      </c>
      <c r="S49" s="53">
        <f t="shared" ref="S49" si="36">+P49-Q49</f>
        <v>13</v>
      </c>
      <c r="T49" s="46">
        <f t="shared" ref="T49" si="37">+S49/P49</f>
        <v>1.4826642335766423E-3</v>
      </c>
      <c r="U49" s="26"/>
      <c r="V49" s="43" t="s">
        <v>15</v>
      </c>
      <c r="W49" s="44">
        <f>SUM(W47,W35,W21)</f>
        <v>7145</v>
      </c>
      <c r="X49" s="44">
        <f>SUM(X47,X35,X21)</f>
        <v>7137</v>
      </c>
      <c r="Y49" s="45">
        <f t="shared" ref="Y49" si="38">+X49/W49</f>
        <v>0.9988803358992302</v>
      </c>
      <c r="Z49" s="53">
        <f t="shared" ref="Z49" si="39">+W49-X49</f>
        <v>8</v>
      </c>
      <c r="AA49" s="46">
        <f t="shared" ref="AA49" si="40">+Z49/W49</f>
        <v>1.1196641007697691E-3</v>
      </c>
    </row>
    <row r="51" spans="1:27" x14ac:dyDescent="0.25">
      <c r="B51" s="60"/>
      <c r="C51" s="60"/>
      <c r="I51" s="60"/>
      <c r="P51" s="60"/>
      <c r="Q51" s="60"/>
      <c r="W51" s="60"/>
      <c r="X51" s="60"/>
      <c r="Y51" s="60"/>
    </row>
    <row r="52" spans="1:27" x14ac:dyDescent="0.25">
      <c r="B52" s="60"/>
      <c r="C52" s="60"/>
      <c r="P52" s="60"/>
      <c r="Q52" s="60"/>
      <c r="W52" s="60"/>
      <c r="X52" s="60"/>
      <c r="Y52" s="60"/>
    </row>
  </sheetData>
  <mergeCells count="78">
    <mergeCell ref="B1:D1"/>
    <mergeCell ref="B2:D2"/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52"/>
  <sheetViews>
    <sheetView showGridLines="0" topLeftCell="A34" workbookViewId="0">
      <selection activeCell="M39" sqref="M39:M47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6.5" x14ac:dyDescent="0.25">
      <c r="B1" s="108" t="s">
        <v>66</v>
      </c>
      <c r="C1" s="140"/>
      <c r="D1" s="109"/>
    </row>
    <row r="2" spans="1:27" ht="17.25" thickBot="1" x14ac:dyDescent="0.3">
      <c r="B2" s="110" t="str">
        <f>+'TOTAL POR MES FEBRERO'!B3:C3</f>
        <v>FEBRERO -2019</v>
      </c>
      <c r="C2" s="141"/>
      <c r="D2" s="111"/>
    </row>
    <row r="3" spans="1:27" ht="15.75" thickBot="1" x14ac:dyDescent="0.3"/>
    <row r="4" spans="1:27" x14ac:dyDescent="0.25">
      <c r="A4" s="25"/>
      <c r="B4" s="137" t="s">
        <v>72</v>
      </c>
      <c r="C4" s="138"/>
      <c r="D4" s="139"/>
      <c r="E4" s="25"/>
      <c r="F4" s="25"/>
      <c r="G4" s="25"/>
      <c r="H4" s="25"/>
      <c r="I4" s="137" t="s">
        <v>69</v>
      </c>
      <c r="J4" s="138"/>
      <c r="K4" s="139"/>
      <c r="L4" s="25"/>
      <c r="M4" s="25"/>
      <c r="N4" s="26"/>
      <c r="O4" s="25"/>
      <c r="P4" s="137" t="s">
        <v>70</v>
      </c>
      <c r="Q4" s="138"/>
      <c r="R4" s="139"/>
      <c r="S4" s="25"/>
      <c r="T4" s="25"/>
      <c r="U4" s="26"/>
      <c r="V4" s="25"/>
      <c r="W4" s="137" t="s">
        <v>73</v>
      </c>
      <c r="X4" s="138"/>
      <c r="Y4" s="139"/>
      <c r="Z4" s="25"/>
      <c r="AA4" s="25"/>
    </row>
    <row r="5" spans="1:27" x14ac:dyDescent="0.25">
      <c r="A5" s="135" t="s">
        <v>25</v>
      </c>
      <c r="B5" s="136" t="s">
        <v>26</v>
      </c>
      <c r="C5" s="136" t="s">
        <v>27</v>
      </c>
      <c r="D5" s="133" t="s">
        <v>28</v>
      </c>
      <c r="E5" s="136" t="s">
        <v>29</v>
      </c>
      <c r="F5" s="133" t="s">
        <v>30</v>
      </c>
      <c r="G5" s="27"/>
      <c r="H5" s="135" t="s">
        <v>25</v>
      </c>
      <c r="I5" s="136" t="s">
        <v>26</v>
      </c>
      <c r="J5" s="136" t="s">
        <v>27</v>
      </c>
      <c r="K5" s="133" t="s">
        <v>28</v>
      </c>
      <c r="L5" s="136" t="s">
        <v>29</v>
      </c>
      <c r="M5" s="133" t="s">
        <v>30</v>
      </c>
      <c r="N5" s="26"/>
      <c r="O5" s="135" t="s">
        <v>25</v>
      </c>
      <c r="P5" s="136" t="s">
        <v>26</v>
      </c>
      <c r="Q5" s="136" t="s">
        <v>27</v>
      </c>
      <c r="R5" s="133" t="s">
        <v>28</v>
      </c>
      <c r="S5" s="136" t="s">
        <v>29</v>
      </c>
      <c r="T5" s="133" t="s">
        <v>30</v>
      </c>
      <c r="U5" s="26"/>
      <c r="V5" s="135" t="s">
        <v>25</v>
      </c>
      <c r="W5" s="136" t="s">
        <v>26</v>
      </c>
      <c r="X5" s="136" t="s">
        <v>27</v>
      </c>
      <c r="Y5" s="133" t="s">
        <v>28</v>
      </c>
      <c r="Z5" s="136" t="s">
        <v>29</v>
      </c>
      <c r="AA5" s="133" t="s">
        <v>30</v>
      </c>
    </row>
    <row r="6" spans="1:27" x14ac:dyDescent="0.25">
      <c r="A6" s="135"/>
      <c r="B6" s="136"/>
      <c r="C6" s="136"/>
      <c r="D6" s="133"/>
      <c r="E6" s="136"/>
      <c r="F6" s="133"/>
      <c r="G6" s="28"/>
      <c r="H6" s="135"/>
      <c r="I6" s="136"/>
      <c r="J6" s="136"/>
      <c r="K6" s="133"/>
      <c r="L6" s="136"/>
      <c r="M6" s="133"/>
      <c r="N6" s="26"/>
      <c r="O6" s="135"/>
      <c r="P6" s="136"/>
      <c r="Q6" s="136"/>
      <c r="R6" s="133"/>
      <c r="S6" s="136"/>
      <c r="T6" s="133"/>
      <c r="U6" s="26"/>
      <c r="V6" s="135"/>
      <c r="W6" s="136"/>
      <c r="X6" s="136"/>
      <c r="Y6" s="133"/>
      <c r="Z6" s="136"/>
      <c r="AA6" s="133"/>
    </row>
    <row r="7" spans="1:27" ht="16.5" x14ac:dyDescent="0.25">
      <c r="A7" s="66" t="s">
        <v>31</v>
      </c>
      <c r="B7" s="29">
        <v>105</v>
      </c>
      <c r="C7" s="29">
        <v>105</v>
      </c>
      <c r="D7" s="67">
        <f>+C7/B7</f>
        <v>1</v>
      </c>
      <c r="E7" s="68">
        <f>+B7-C7</f>
        <v>0</v>
      </c>
      <c r="F7" s="69">
        <f>+E7/B7</f>
        <v>0</v>
      </c>
      <c r="G7" s="25"/>
      <c r="H7" s="66" t="s">
        <v>31</v>
      </c>
      <c r="I7" s="29">
        <v>0</v>
      </c>
      <c r="J7" s="29">
        <v>0</v>
      </c>
      <c r="K7" s="86">
        <v>0</v>
      </c>
      <c r="L7" s="30">
        <f>+I7-J7</f>
        <v>0</v>
      </c>
      <c r="M7" s="86">
        <v>0</v>
      </c>
      <c r="N7" s="26"/>
      <c r="O7" s="66" t="s">
        <v>31</v>
      </c>
      <c r="P7" s="29">
        <v>199</v>
      </c>
      <c r="Q7" s="29">
        <v>198</v>
      </c>
      <c r="R7" s="67">
        <f>+Q7/P7</f>
        <v>0.99497487437185927</v>
      </c>
      <c r="S7" s="30">
        <f>+P7-Q7</f>
        <v>1</v>
      </c>
      <c r="T7" s="69">
        <f>+S7/P7</f>
        <v>5.0251256281407036E-3</v>
      </c>
      <c r="U7" s="26"/>
      <c r="V7" s="66" t="s">
        <v>31</v>
      </c>
      <c r="W7" s="29">
        <v>64</v>
      </c>
      <c r="X7" s="29">
        <v>64</v>
      </c>
      <c r="Y7" s="67">
        <f>+X7/W7</f>
        <v>1</v>
      </c>
      <c r="Z7" s="30">
        <f>+W7-X7</f>
        <v>0</v>
      </c>
      <c r="AA7" s="69">
        <f>+Z7/W7</f>
        <v>0</v>
      </c>
    </row>
    <row r="8" spans="1:27" ht="16.5" x14ac:dyDescent="0.25">
      <c r="A8" s="66" t="s">
        <v>32</v>
      </c>
      <c r="B8" s="29">
        <v>41</v>
      </c>
      <c r="C8" s="30">
        <v>41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>
        <v>0</v>
      </c>
      <c r="J8" s="29">
        <v>0</v>
      </c>
      <c r="K8" s="86">
        <v>0</v>
      </c>
      <c r="L8" s="30">
        <f t="shared" ref="L8:L21" si="3">+I8-J8</f>
        <v>0</v>
      </c>
      <c r="M8" s="86">
        <v>0</v>
      </c>
      <c r="N8" s="26"/>
      <c r="O8" s="66" t="s">
        <v>32</v>
      </c>
      <c r="P8" s="29">
        <v>84</v>
      </c>
      <c r="Q8" s="29">
        <v>84</v>
      </c>
      <c r="R8" s="67">
        <f t="shared" ref="R8:R21" si="4">+Q8/P8</f>
        <v>1</v>
      </c>
      <c r="S8" s="30">
        <f t="shared" ref="S8:S21" si="5">+P8-Q8</f>
        <v>0</v>
      </c>
      <c r="T8" s="69">
        <f t="shared" ref="T8:T21" si="6">+S8/P8</f>
        <v>0</v>
      </c>
      <c r="U8" s="26"/>
      <c r="V8" s="66" t="s">
        <v>32</v>
      </c>
      <c r="W8" s="29">
        <v>59</v>
      </c>
      <c r="X8" s="29">
        <v>59</v>
      </c>
      <c r="Y8" s="67">
        <f t="shared" ref="Y8:Y21" si="7">+X8/W8</f>
        <v>1</v>
      </c>
      <c r="Z8" s="30">
        <f t="shared" ref="Z8:Z21" si="8">+W8-X8</f>
        <v>0</v>
      </c>
      <c r="AA8" s="69">
        <f t="shared" ref="AA8:AA21" si="9">+Z8/W8</f>
        <v>0</v>
      </c>
    </row>
    <row r="9" spans="1:27" ht="16.5" x14ac:dyDescent="0.25">
      <c r="A9" s="66" t="s">
        <v>74</v>
      </c>
      <c r="B9" s="29">
        <v>35</v>
      </c>
      <c r="C9" s="30">
        <v>35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74</v>
      </c>
      <c r="I9" s="29">
        <v>0</v>
      </c>
      <c r="J9" s="29">
        <v>0</v>
      </c>
      <c r="K9" s="86">
        <v>0</v>
      </c>
      <c r="L9" s="30">
        <f t="shared" si="3"/>
        <v>0</v>
      </c>
      <c r="M9" s="86">
        <v>0</v>
      </c>
      <c r="N9" s="26"/>
      <c r="O9" s="66" t="s">
        <v>74</v>
      </c>
      <c r="P9" s="29">
        <v>72</v>
      </c>
      <c r="Q9" s="29">
        <v>72</v>
      </c>
      <c r="R9" s="67">
        <f t="shared" si="4"/>
        <v>1</v>
      </c>
      <c r="S9" s="30">
        <f t="shared" si="5"/>
        <v>0</v>
      </c>
      <c r="T9" s="69">
        <f t="shared" si="6"/>
        <v>0</v>
      </c>
      <c r="U9" s="26"/>
      <c r="V9" s="66" t="s">
        <v>74</v>
      </c>
      <c r="W9" s="29">
        <v>76</v>
      </c>
      <c r="X9" s="29">
        <v>75</v>
      </c>
      <c r="Y9" s="67">
        <f t="shared" si="7"/>
        <v>0.98684210526315785</v>
      </c>
      <c r="Z9" s="30">
        <f t="shared" si="8"/>
        <v>1</v>
      </c>
      <c r="AA9" s="69">
        <f t="shared" si="9"/>
        <v>1.3157894736842105E-2</v>
      </c>
    </row>
    <row r="10" spans="1:27" ht="16.5" x14ac:dyDescent="0.25">
      <c r="A10" s="66" t="s">
        <v>75</v>
      </c>
      <c r="B10" s="29">
        <v>35</v>
      </c>
      <c r="C10" s="30">
        <v>35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75</v>
      </c>
      <c r="I10" s="29">
        <v>0</v>
      </c>
      <c r="J10" s="29">
        <v>0</v>
      </c>
      <c r="K10" s="86">
        <v>0</v>
      </c>
      <c r="L10" s="30">
        <f t="shared" si="3"/>
        <v>0</v>
      </c>
      <c r="M10" s="86">
        <v>0</v>
      </c>
      <c r="N10" s="26"/>
      <c r="O10" s="66" t="s">
        <v>75</v>
      </c>
      <c r="P10" s="29">
        <v>25</v>
      </c>
      <c r="Q10" s="29">
        <v>25</v>
      </c>
      <c r="R10" s="67">
        <f t="shared" si="4"/>
        <v>1</v>
      </c>
      <c r="S10" s="30">
        <f t="shared" si="5"/>
        <v>0</v>
      </c>
      <c r="T10" s="69">
        <f t="shared" si="6"/>
        <v>0</v>
      </c>
      <c r="U10" s="26"/>
      <c r="V10" s="66" t="s">
        <v>75</v>
      </c>
      <c r="W10" s="29">
        <v>51</v>
      </c>
      <c r="X10" s="29">
        <v>51</v>
      </c>
      <c r="Y10" s="67">
        <f t="shared" si="7"/>
        <v>1</v>
      </c>
      <c r="Z10" s="30">
        <f t="shared" si="8"/>
        <v>0</v>
      </c>
      <c r="AA10" s="69">
        <f t="shared" si="9"/>
        <v>0</v>
      </c>
    </row>
    <row r="11" spans="1:27" ht="16.5" x14ac:dyDescent="0.25">
      <c r="A11" s="66" t="s">
        <v>76</v>
      </c>
      <c r="B11" s="29">
        <v>21</v>
      </c>
      <c r="C11" s="30">
        <v>21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76</v>
      </c>
      <c r="I11" s="29">
        <v>0</v>
      </c>
      <c r="J11" s="29">
        <v>0</v>
      </c>
      <c r="K11" s="86">
        <v>0</v>
      </c>
      <c r="L11" s="30">
        <f t="shared" si="3"/>
        <v>0</v>
      </c>
      <c r="M11" s="86">
        <v>0</v>
      </c>
      <c r="N11" s="26"/>
      <c r="O11" s="66" t="s">
        <v>76</v>
      </c>
      <c r="P11" s="29">
        <v>24</v>
      </c>
      <c r="Q11" s="29">
        <v>24</v>
      </c>
      <c r="R11" s="67">
        <f t="shared" si="4"/>
        <v>1</v>
      </c>
      <c r="S11" s="30">
        <f t="shared" si="5"/>
        <v>0</v>
      </c>
      <c r="T11" s="69">
        <f t="shared" si="6"/>
        <v>0</v>
      </c>
      <c r="U11" s="26"/>
      <c r="V11" s="66" t="s">
        <v>76</v>
      </c>
      <c r="W11" s="29">
        <v>29</v>
      </c>
      <c r="X11" s="29">
        <v>29</v>
      </c>
      <c r="Y11" s="67">
        <f t="shared" si="7"/>
        <v>1</v>
      </c>
      <c r="Z11" s="30">
        <f t="shared" si="8"/>
        <v>0</v>
      </c>
      <c r="AA11" s="69">
        <f t="shared" si="9"/>
        <v>0</v>
      </c>
    </row>
    <row r="12" spans="1:27" ht="16.5" x14ac:dyDescent="0.25">
      <c r="A12" s="66" t="s">
        <v>36</v>
      </c>
      <c r="B12" s="29">
        <v>37</v>
      </c>
      <c r="C12" s="30">
        <v>37</v>
      </c>
      <c r="D12" s="67">
        <f t="shared" si="0"/>
        <v>1</v>
      </c>
      <c r="E12" s="68">
        <f t="shared" si="1"/>
        <v>0</v>
      </c>
      <c r="F12" s="69">
        <f t="shared" si="2"/>
        <v>0</v>
      </c>
      <c r="G12" s="25"/>
      <c r="H12" s="66" t="s">
        <v>36</v>
      </c>
      <c r="I12" s="29">
        <v>0</v>
      </c>
      <c r="J12" s="29">
        <v>0</v>
      </c>
      <c r="K12" s="86">
        <v>0</v>
      </c>
      <c r="L12" s="30">
        <f t="shared" si="3"/>
        <v>0</v>
      </c>
      <c r="M12" s="86">
        <v>0</v>
      </c>
      <c r="N12" s="26"/>
      <c r="O12" s="66" t="s">
        <v>36</v>
      </c>
      <c r="P12" s="29">
        <v>38</v>
      </c>
      <c r="Q12" s="29">
        <v>38</v>
      </c>
      <c r="R12" s="67">
        <f t="shared" si="4"/>
        <v>1</v>
      </c>
      <c r="S12" s="30">
        <f t="shared" si="5"/>
        <v>0</v>
      </c>
      <c r="T12" s="69">
        <f t="shared" si="6"/>
        <v>0</v>
      </c>
      <c r="U12" s="26"/>
      <c r="V12" s="66" t="s">
        <v>36</v>
      </c>
      <c r="W12" s="29">
        <v>41</v>
      </c>
      <c r="X12" s="29">
        <v>41</v>
      </c>
      <c r="Y12" s="67">
        <f t="shared" si="7"/>
        <v>1</v>
      </c>
      <c r="Z12" s="30">
        <f t="shared" si="8"/>
        <v>0</v>
      </c>
      <c r="AA12" s="69">
        <f t="shared" si="9"/>
        <v>0</v>
      </c>
    </row>
    <row r="13" spans="1:27" ht="16.5" x14ac:dyDescent="0.25">
      <c r="A13" s="66" t="s">
        <v>77</v>
      </c>
      <c r="B13" s="29">
        <v>15</v>
      </c>
      <c r="C13" s="30">
        <v>15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77</v>
      </c>
      <c r="I13" s="29">
        <v>0</v>
      </c>
      <c r="J13" s="29">
        <v>0</v>
      </c>
      <c r="K13" s="86">
        <v>0</v>
      </c>
      <c r="L13" s="30">
        <f t="shared" si="3"/>
        <v>0</v>
      </c>
      <c r="M13" s="86">
        <v>0</v>
      </c>
      <c r="N13" s="26"/>
      <c r="O13" s="66" t="s">
        <v>77</v>
      </c>
      <c r="P13" s="29">
        <v>18</v>
      </c>
      <c r="Q13" s="29">
        <v>16</v>
      </c>
      <c r="R13" s="67">
        <f t="shared" si="4"/>
        <v>0.88888888888888884</v>
      </c>
      <c r="S13" s="30">
        <f t="shared" si="5"/>
        <v>2</v>
      </c>
      <c r="T13" s="69">
        <f t="shared" si="6"/>
        <v>0.1111111111111111</v>
      </c>
      <c r="U13" s="26"/>
      <c r="V13" s="66" t="s">
        <v>77</v>
      </c>
      <c r="W13" s="29">
        <v>18</v>
      </c>
      <c r="X13" s="29">
        <v>18</v>
      </c>
      <c r="Y13" s="67">
        <f t="shared" si="7"/>
        <v>1</v>
      </c>
      <c r="Z13" s="30">
        <f t="shared" si="8"/>
        <v>0</v>
      </c>
      <c r="AA13" s="69">
        <f t="shared" si="9"/>
        <v>0</v>
      </c>
    </row>
    <row r="14" spans="1:27" ht="16.5" x14ac:dyDescent="0.25">
      <c r="A14" s="66" t="s">
        <v>38</v>
      </c>
      <c r="B14" s="29">
        <v>73</v>
      </c>
      <c r="C14" s="30">
        <v>73</v>
      </c>
      <c r="D14" s="67">
        <f t="shared" si="0"/>
        <v>1</v>
      </c>
      <c r="E14" s="68">
        <f t="shared" si="1"/>
        <v>0</v>
      </c>
      <c r="F14" s="69">
        <f t="shared" si="2"/>
        <v>0</v>
      </c>
      <c r="G14" s="25"/>
      <c r="H14" s="66" t="s">
        <v>38</v>
      </c>
      <c r="I14" s="29">
        <v>0</v>
      </c>
      <c r="J14" s="29">
        <v>0</v>
      </c>
      <c r="K14" s="86">
        <v>0</v>
      </c>
      <c r="L14" s="30">
        <f t="shared" si="3"/>
        <v>0</v>
      </c>
      <c r="M14" s="86">
        <v>0</v>
      </c>
      <c r="N14" s="26"/>
      <c r="O14" s="66" t="s">
        <v>38</v>
      </c>
      <c r="P14" s="29">
        <v>109</v>
      </c>
      <c r="Q14" s="29">
        <v>109</v>
      </c>
      <c r="R14" s="67">
        <f t="shared" si="4"/>
        <v>1</v>
      </c>
      <c r="S14" s="30">
        <f t="shared" si="5"/>
        <v>0</v>
      </c>
      <c r="T14" s="69">
        <f t="shared" si="6"/>
        <v>0</v>
      </c>
      <c r="U14" s="26"/>
      <c r="V14" s="66" t="s">
        <v>38</v>
      </c>
      <c r="W14" s="29">
        <v>64</v>
      </c>
      <c r="X14" s="29">
        <v>64</v>
      </c>
      <c r="Y14" s="67">
        <f t="shared" si="7"/>
        <v>1</v>
      </c>
      <c r="Z14" s="30">
        <f t="shared" si="8"/>
        <v>0</v>
      </c>
      <c r="AA14" s="69">
        <f t="shared" si="9"/>
        <v>0</v>
      </c>
    </row>
    <row r="15" spans="1:27" ht="16.5" x14ac:dyDescent="0.25">
      <c r="A15" s="66" t="s">
        <v>39</v>
      </c>
      <c r="B15" s="29">
        <v>112</v>
      </c>
      <c r="C15" s="30">
        <v>112</v>
      </c>
      <c r="D15" s="67">
        <f t="shared" si="0"/>
        <v>1</v>
      </c>
      <c r="E15" s="68">
        <f t="shared" si="1"/>
        <v>0</v>
      </c>
      <c r="F15" s="69">
        <f t="shared" si="2"/>
        <v>0</v>
      </c>
      <c r="G15" s="25"/>
      <c r="H15" s="66" t="s">
        <v>39</v>
      </c>
      <c r="I15" s="29">
        <v>0</v>
      </c>
      <c r="J15" s="29">
        <v>0</v>
      </c>
      <c r="K15" s="86">
        <v>0</v>
      </c>
      <c r="L15" s="30">
        <f t="shared" si="3"/>
        <v>0</v>
      </c>
      <c r="M15" s="86">
        <v>0</v>
      </c>
      <c r="N15" s="26"/>
      <c r="O15" s="66" t="s">
        <v>39</v>
      </c>
      <c r="P15" s="29">
        <v>98</v>
      </c>
      <c r="Q15" s="29">
        <v>98</v>
      </c>
      <c r="R15" s="67">
        <f t="shared" si="4"/>
        <v>1</v>
      </c>
      <c r="S15" s="30">
        <f t="shared" si="5"/>
        <v>0</v>
      </c>
      <c r="T15" s="69">
        <f t="shared" si="6"/>
        <v>0</v>
      </c>
      <c r="U15" s="26"/>
      <c r="V15" s="66" t="s">
        <v>39</v>
      </c>
      <c r="W15" s="29">
        <v>92</v>
      </c>
      <c r="X15" s="29">
        <v>92</v>
      </c>
      <c r="Y15" s="67">
        <f t="shared" si="7"/>
        <v>1</v>
      </c>
      <c r="Z15" s="30">
        <f t="shared" si="8"/>
        <v>0</v>
      </c>
      <c r="AA15" s="69">
        <f t="shared" si="9"/>
        <v>0</v>
      </c>
    </row>
    <row r="16" spans="1:27" x14ac:dyDescent="0.25">
      <c r="A16" s="66" t="s">
        <v>40</v>
      </c>
      <c r="B16" s="29">
        <v>244</v>
      </c>
      <c r="C16" s="30">
        <v>244</v>
      </c>
      <c r="D16" s="67">
        <f t="shared" si="0"/>
        <v>1</v>
      </c>
      <c r="E16" s="68">
        <f t="shared" si="1"/>
        <v>0</v>
      </c>
      <c r="F16" s="69">
        <f t="shared" si="2"/>
        <v>0</v>
      </c>
      <c r="G16" s="25"/>
      <c r="H16" s="66" t="s">
        <v>40</v>
      </c>
      <c r="I16" s="29">
        <v>0</v>
      </c>
      <c r="J16" s="29">
        <v>0</v>
      </c>
      <c r="K16" s="86">
        <v>0</v>
      </c>
      <c r="L16" s="30">
        <f t="shared" si="3"/>
        <v>0</v>
      </c>
      <c r="M16" s="86">
        <v>0</v>
      </c>
      <c r="N16" s="26"/>
      <c r="O16" s="66" t="s">
        <v>40</v>
      </c>
      <c r="P16" s="29">
        <v>294</v>
      </c>
      <c r="Q16" s="29">
        <v>294</v>
      </c>
      <c r="R16" s="67">
        <f t="shared" si="4"/>
        <v>1</v>
      </c>
      <c r="S16" s="30">
        <f t="shared" si="5"/>
        <v>0</v>
      </c>
      <c r="T16" s="69">
        <f t="shared" si="6"/>
        <v>0</v>
      </c>
      <c r="U16" s="26"/>
      <c r="V16" s="66" t="s">
        <v>40</v>
      </c>
      <c r="W16" s="29">
        <v>128</v>
      </c>
      <c r="X16" s="29">
        <v>128</v>
      </c>
      <c r="Y16" s="67">
        <f t="shared" si="7"/>
        <v>1</v>
      </c>
      <c r="Z16" s="30">
        <f t="shared" si="8"/>
        <v>0</v>
      </c>
      <c r="AA16" s="69">
        <f t="shared" si="9"/>
        <v>0</v>
      </c>
    </row>
    <row r="17" spans="1:27" x14ac:dyDescent="0.25">
      <c r="A17" s="66" t="s">
        <v>41</v>
      </c>
      <c r="B17" s="29">
        <v>770</v>
      </c>
      <c r="C17" s="30">
        <v>770</v>
      </c>
      <c r="D17" s="67">
        <f t="shared" si="0"/>
        <v>1</v>
      </c>
      <c r="E17" s="68">
        <f t="shared" si="1"/>
        <v>0</v>
      </c>
      <c r="F17" s="69">
        <f t="shared" si="2"/>
        <v>0</v>
      </c>
      <c r="G17" s="25"/>
      <c r="H17" s="66" t="s">
        <v>41</v>
      </c>
      <c r="I17" s="29">
        <v>0</v>
      </c>
      <c r="J17" s="29">
        <v>0</v>
      </c>
      <c r="K17" s="86">
        <v>0</v>
      </c>
      <c r="L17" s="30">
        <f t="shared" si="3"/>
        <v>0</v>
      </c>
      <c r="M17" s="86">
        <v>0</v>
      </c>
      <c r="N17" s="26"/>
      <c r="O17" s="66" t="s">
        <v>41</v>
      </c>
      <c r="P17" s="29">
        <v>914</v>
      </c>
      <c r="Q17" s="29">
        <v>914</v>
      </c>
      <c r="R17" s="67">
        <f t="shared" si="4"/>
        <v>1</v>
      </c>
      <c r="S17" s="30">
        <f t="shared" si="5"/>
        <v>0</v>
      </c>
      <c r="T17" s="69">
        <f t="shared" si="6"/>
        <v>0</v>
      </c>
      <c r="U17" s="26"/>
      <c r="V17" s="66" t="s">
        <v>41</v>
      </c>
      <c r="W17" s="29">
        <v>485</v>
      </c>
      <c r="X17" s="29">
        <v>485</v>
      </c>
      <c r="Y17" s="67">
        <f t="shared" si="7"/>
        <v>1</v>
      </c>
      <c r="Z17" s="30">
        <f t="shared" si="8"/>
        <v>0</v>
      </c>
      <c r="AA17" s="69">
        <f t="shared" si="9"/>
        <v>0</v>
      </c>
    </row>
    <row r="18" spans="1:27" x14ac:dyDescent="0.25">
      <c r="A18" s="66" t="s">
        <v>42</v>
      </c>
      <c r="B18" s="29">
        <v>226</v>
      </c>
      <c r="C18" s="30">
        <v>226</v>
      </c>
      <c r="D18" s="67">
        <f t="shared" si="0"/>
        <v>1</v>
      </c>
      <c r="E18" s="68">
        <f t="shared" si="1"/>
        <v>0</v>
      </c>
      <c r="F18" s="69">
        <f t="shared" si="2"/>
        <v>0</v>
      </c>
      <c r="G18" s="25"/>
      <c r="H18" s="66" t="s">
        <v>42</v>
      </c>
      <c r="I18" s="29">
        <v>0</v>
      </c>
      <c r="J18" s="29">
        <v>0</v>
      </c>
      <c r="K18" s="86">
        <v>0</v>
      </c>
      <c r="L18" s="30">
        <f t="shared" si="3"/>
        <v>0</v>
      </c>
      <c r="M18" s="86">
        <v>0</v>
      </c>
      <c r="N18" s="26"/>
      <c r="O18" s="66" t="s">
        <v>42</v>
      </c>
      <c r="P18" s="29">
        <v>304</v>
      </c>
      <c r="Q18" s="29">
        <v>304</v>
      </c>
      <c r="R18" s="67">
        <f t="shared" si="4"/>
        <v>1</v>
      </c>
      <c r="S18" s="30">
        <f t="shared" si="5"/>
        <v>0</v>
      </c>
      <c r="T18" s="69">
        <f t="shared" si="6"/>
        <v>0</v>
      </c>
      <c r="U18" s="26"/>
      <c r="V18" s="66" t="s">
        <v>42</v>
      </c>
      <c r="W18" s="29">
        <v>173</v>
      </c>
      <c r="X18" s="29">
        <v>173</v>
      </c>
      <c r="Y18" s="67">
        <f t="shared" si="7"/>
        <v>1</v>
      </c>
      <c r="Z18" s="30">
        <f t="shared" si="8"/>
        <v>0</v>
      </c>
      <c r="AA18" s="69">
        <f t="shared" si="9"/>
        <v>0</v>
      </c>
    </row>
    <row r="19" spans="1:27" x14ac:dyDescent="0.25">
      <c r="A19" s="66" t="s">
        <v>43</v>
      </c>
      <c r="B19" s="29">
        <v>111</v>
      </c>
      <c r="C19" s="30">
        <v>111</v>
      </c>
      <c r="D19" s="67">
        <f t="shared" si="0"/>
        <v>1</v>
      </c>
      <c r="E19" s="68">
        <f t="shared" si="1"/>
        <v>0</v>
      </c>
      <c r="F19" s="69">
        <f t="shared" si="2"/>
        <v>0</v>
      </c>
      <c r="G19" s="25"/>
      <c r="H19" s="66" t="s">
        <v>43</v>
      </c>
      <c r="I19" s="29">
        <v>0</v>
      </c>
      <c r="J19" s="29">
        <v>0</v>
      </c>
      <c r="K19" s="86">
        <v>0</v>
      </c>
      <c r="L19" s="30">
        <f t="shared" si="3"/>
        <v>0</v>
      </c>
      <c r="M19" s="86">
        <v>0</v>
      </c>
      <c r="N19" s="26"/>
      <c r="O19" s="66" t="s">
        <v>43</v>
      </c>
      <c r="P19" s="29">
        <v>172</v>
      </c>
      <c r="Q19" s="29">
        <v>171</v>
      </c>
      <c r="R19" s="67">
        <f t="shared" si="4"/>
        <v>0.9941860465116279</v>
      </c>
      <c r="S19" s="30">
        <f t="shared" si="5"/>
        <v>1</v>
      </c>
      <c r="T19" s="69">
        <f t="shared" si="6"/>
        <v>5.8139534883720929E-3</v>
      </c>
      <c r="U19" s="26"/>
      <c r="V19" s="66" t="s">
        <v>43</v>
      </c>
      <c r="W19" s="29">
        <v>144</v>
      </c>
      <c r="X19" s="29">
        <v>144</v>
      </c>
      <c r="Y19" s="67">
        <f t="shared" si="7"/>
        <v>1</v>
      </c>
      <c r="Z19" s="30">
        <f t="shared" si="8"/>
        <v>0</v>
      </c>
      <c r="AA19" s="69">
        <f t="shared" si="9"/>
        <v>0</v>
      </c>
    </row>
    <row r="20" spans="1:27" x14ac:dyDescent="0.25">
      <c r="A20" s="66" t="s">
        <v>78</v>
      </c>
      <c r="B20" s="29">
        <v>55</v>
      </c>
      <c r="C20" s="30">
        <v>55</v>
      </c>
      <c r="D20" s="67">
        <f t="shared" si="0"/>
        <v>1</v>
      </c>
      <c r="E20" s="68">
        <f t="shared" si="1"/>
        <v>0</v>
      </c>
      <c r="F20" s="69">
        <f t="shared" si="2"/>
        <v>0</v>
      </c>
      <c r="G20" s="25"/>
      <c r="H20" s="66" t="s">
        <v>78</v>
      </c>
      <c r="I20" s="29">
        <v>0</v>
      </c>
      <c r="J20" s="29">
        <v>0</v>
      </c>
      <c r="K20" s="86">
        <v>0</v>
      </c>
      <c r="L20" s="30">
        <f t="shared" si="3"/>
        <v>0</v>
      </c>
      <c r="M20" s="86">
        <v>0</v>
      </c>
      <c r="N20" s="26"/>
      <c r="O20" s="66" t="s">
        <v>78</v>
      </c>
      <c r="P20" s="29">
        <v>81</v>
      </c>
      <c r="Q20" s="29">
        <v>81</v>
      </c>
      <c r="R20" s="67">
        <f t="shared" si="4"/>
        <v>1</v>
      </c>
      <c r="S20" s="30">
        <f t="shared" si="5"/>
        <v>0</v>
      </c>
      <c r="T20" s="69">
        <f t="shared" si="6"/>
        <v>0</v>
      </c>
      <c r="U20" s="26"/>
      <c r="V20" s="66" t="s">
        <v>78</v>
      </c>
      <c r="W20" s="29">
        <v>66</v>
      </c>
      <c r="X20" s="29">
        <v>66</v>
      </c>
      <c r="Y20" s="67">
        <f t="shared" si="7"/>
        <v>1</v>
      </c>
      <c r="Z20" s="30">
        <f t="shared" si="8"/>
        <v>0</v>
      </c>
      <c r="AA20" s="69">
        <f t="shared" si="9"/>
        <v>0</v>
      </c>
    </row>
    <row r="21" spans="1:27" x14ac:dyDescent="0.25">
      <c r="A21" s="66" t="s">
        <v>15</v>
      </c>
      <c r="B21" s="70">
        <f>SUM(B7:B20)</f>
        <v>1880</v>
      </c>
      <c r="C21" s="70">
        <f>SUM(C7:C20)</f>
        <v>1880</v>
      </c>
      <c r="D21" s="67">
        <f t="shared" si="0"/>
        <v>1</v>
      </c>
      <c r="E21" s="71">
        <f t="shared" si="1"/>
        <v>0</v>
      </c>
      <c r="F21" s="69">
        <f t="shared" si="2"/>
        <v>0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96">
        <v>0</v>
      </c>
      <c r="L21" s="42">
        <f t="shared" si="3"/>
        <v>0</v>
      </c>
      <c r="M21" s="96">
        <v>0</v>
      </c>
      <c r="N21" s="26"/>
      <c r="O21" s="66" t="s">
        <v>15</v>
      </c>
      <c r="P21" s="70">
        <f>SUM(P7:P20)</f>
        <v>2432</v>
      </c>
      <c r="Q21" s="70">
        <f>SUM(Q7:Q20)</f>
        <v>2428</v>
      </c>
      <c r="R21" s="80">
        <f t="shared" si="4"/>
        <v>0.99835526315789469</v>
      </c>
      <c r="S21" s="42">
        <f t="shared" si="5"/>
        <v>4</v>
      </c>
      <c r="T21" s="42">
        <f t="shared" si="6"/>
        <v>1.6447368421052631E-3</v>
      </c>
      <c r="U21" s="26"/>
      <c r="V21" s="66" t="s">
        <v>15</v>
      </c>
      <c r="W21" s="70">
        <f>SUM(W7:W20)</f>
        <v>1490</v>
      </c>
      <c r="X21" s="70">
        <f>SUM(X7:X20)</f>
        <v>1489</v>
      </c>
      <c r="Y21" s="80">
        <f t="shared" si="7"/>
        <v>0.9993288590604027</v>
      </c>
      <c r="Z21" s="42">
        <f t="shared" si="8"/>
        <v>1</v>
      </c>
      <c r="AA21" s="42">
        <f t="shared" si="9"/>
        <v>6.711409395973154E-4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5" t="s">
        <v>45</v>
      </c>
      <c r="B23" s="136" t="s">
        <v>26</v>
      </c>
      <c r="C23" s="136" t="s">
        <v>27</v>
      </c>
      <c r="D23" s="133" t="s">
        <v>28</v>
      </c>
      <c r="E23" s="136" t="s">
        <v>29</v>
      </c>
      <c r="F23" s="133" t="s">
        <v>30</v>
      </c>
      <c r="G23" s="25"/>
      <c r="H23" s="135" t="s">
        <v>45</v>
      </c>
      <c r="I23" s="136" t="s">
        <v>26</v>
      </c>
      <c r="J23" s="136" t="s">
        <v>27</v>
      </c>
      <c r="K23" s="133" t="s">
        <v>28</v>
      </c>
      <c r="L23" s="136" t="s">
        <v>29</v>
      </c>
      <c r="M23" s="133" t="s">
        <v>30</v>
      </c>
      <c r="N23" s="26"/>
      <c r="O23" s="135" t="s">
        <v>45</v>
      </c>
      <c r="P23" s="136" t="s">
        <v>26</v>
      </c>
      <c r="Q23" s="136" t="s">
        <v>27</v>
      </c>
      <c r="R23" s="133" t="s">
        <v>28</v>
      </c>
      <c r="S23" s="136" t="s">
        <v>29</v>
      </c>
      <c r="T23" s="133" t="s">
        <v>30</v>
      </c>
      <c r="U23" s="26"/>
      <c r="V23" s="135" t="s">
        <v>45</v>
      </c>
      <c r="W23" s="136" t="s">
        <v>26</v>
      </c>
      <c r="X23" s="136" t="s">
        <v>27</v>
      </c>
      <c r="Y23" s="133" t="s">
        <v>28</v>
      </c>
      <c r="Z23" s="136" t="s">
        <v>29</v>
      </c>
      <c r="AA23" s="133" t="s">
        <v>30</v>
      </c>
    </row>
    <row r="24" spans="1:27" x14ac:dyDescent="0.25">
      <c r="A24" s="135"/>
      <c r="B24" s="136"/>
      <c r="C24" s="136"/>
      <c r="D24" s="133"/>
      <c r="E24" s="136"/>
      <c r="F24" s="133"/>
      <c r="G24" s="25"/>
      <c r="H24" s="135"/>
      <c r="I24" s="136"/>
      <c r="J24" s="136"/>
      <c r="K24" s="133"/>
      <c r="L24" s="136"/>
      <c r="M24" s="133"/>
      <c r="N24" s="26"/>
      <c r="O24" s="135"/>
      <c r="P24" s="136"/>
      <c r="Q24" s="136"/>
      <c r="R24" s="133"/>
      <c r="S24" s="136"/>
      <c r="T24" s="133"/>
      <c r="U24" s="26"/>
      <c r="V24" s="135"/>
      <c r="W24" s="136"/>
      <c r="X24" s="136"/>
      <c r="Y24" s="133"/>
      <c r="Z24" s="136"/>
      <c r="AA24" s="133"/>
    </row>
    <row r="25" spans="1:27" x14ac:dyDescent="0.25">
      <c r="A25" s="63" t="s">
        <v>46</v>
      </c>
      <c r="B25" s="35">
        <v>45</v>
      </c>
      <c r="C25" s="35">
        <v>45</v>
      </c>
      <c r="D25" s="34">
        <f>+C25/B25</f>
        <v>1</v>
      </c>
      <c r="E25" s="64">
        <f t="shared" ref="E25:E35" si="10">+B25-C25</f>
        <v>0</v>
      </c>
      <c r="F25" s="34">
        <f t="shared" ref="F25:F35" si="11">+E25/B25</f>
        <v>0</v>
      </c>
      <c r="G25" s="25"/>
      <c r="H25" s="63" t="s">
        <v>46</v>
      </c>
      <c r="I25" s="35">
        <v>0</v>
      </c>
      <c r="J25" s="35">
        <v>0</v>
      </c>
      <c r="K25" s="91">
        <v>0</v>
      </c>
      <c r="L25" s="81">
        <f t="shared" ref="L25:L35" si="12">+I25-J25</f>
        <v>0</v>
      </c>
      <c r="M25" s="91">
        <v>0</v>
      </c>
      <c r="N25" s="26"/>
      <c r="O25" s="63" t="s">
        <v>46</v>
      </c>
      <c r="P25" s="35">
        <v>127</v>
      </c>
      <c r="Q25" s="35">
        <v>127</v>
      </c>
      <c r="R25" s="34">
        <f>+Q25/P25</f>
        <v>1</v>
      </c>
      <c r="S25" s="81">
        <f t="shared" ref="S25:S35" si="13">+P25-Q25</f>
        <v>0</v>
      </c>
      <c r="T25" s="34">
        <f t="shared" ref="T25:T35" si="14">+S25/P25</f>
        <v>0</v>
      </c>
      <c r="U25" s="26"/>
      <c r="V25" s="63" t="s">
        <v>46</v>
      </c>
      <c r="W25" s="35">
        <v>143</v>
      </c>
      <c r="X25" s="81">
        <v>142</v>
      </c>
      <c r="Y25" s="34">
        <f>+X25/W25</f>
        <v>0.99300699300699302</v>
      </c>
      <c r="Z25" s="81">
        <f t="shared" ref="Z25:Z35" si="15">+W25-X25</f>
        <v>1</v>
      </c>
      <c r="AA25" s="34">
        <f t="shared" ref="AA25:AA35" si="16">+Z25/W25</f>
        <v>6.993006993006993E-3</v>
      </c>
    </row>
    <row r="26" spans="1:27" x14ac:dyDescent="0.25">
      <c r="A26" s="63" t="s">
        <v>47</v>
      </c>
      <c r="B26" s="35">
        <v>173</v>
      </c>
      <c r="C26" s="35">
        <v>173</v>
      </c>
      <c r="D26" s="34">
        <f t="shared" ref="D26:D35" si="17">+C26/B26</f>
        <v>1</v>
      </c>
      <c r="E26" s="64">
        <f t="shared" si="10"/>
        <v>0</v>
      </c>
      <c r="F26" s="34">
        <f t="shared" si="11"/>
        <v>0</v>
      </c>
      <c r="G26" s="25"/>
      <c r="H26" s="63" t="s">
        <v>47</v>
      </c>
      <c r="I26" s="35">
        <v>0</v>
      </c>
      <c r="J26" s="35">
        <v>0</v>
      </c>
      <c r="K26" s="91">
        <v>0</v>
      </c>
      <c r="L26" s="81">
        <f t="shared" si="12"/>
        <v>0</v>
      </c>
      <c r="M26" s="91">
        <v>0</v>
      </c>
      <c r="N26" s="26"/>
      <c r="O26" s="63" t="s">
        <v>47</v>
      </c>
      <c r="P26" s="35">
        <v>278</v>
      </c>
      <c r="Q26" s="35">
        <v>278</v>
      </c>
      <c r="R26" s="34">
        <f t="shared" ref="R26:R35" si="18">+Q26/P26</f>
        <v>1</v>
      </c>
      <c r="S26" s="81">
        <f t="shared" si="13"/>
        <v>0</v>
      </c>
      <c r="T26" s="34">
        <f t="shared" si="14"/>
        <v>0</v>
      </c>
      <c r="U26" s="26"/>
      <c r="V26" s="63" t="s">
        <v>47</v>
      </c>
      <c r="W26" s="35">
        <v>123</v>
      </c>
      <c r="X26" s="81">
        <v>123</v>
      </c>
      <c r="Y26" s="34">
        <f t="shared" ref="Y26:Y35" si="19">+X26/W26</f>
        <v>1</v>
      </c>
      <c r="Z26" s="81">
        <f t="shared" si="15"/>
        <v>0</v>
      </c>
      <c r="AA26" s="34">
        <f t="shared" si="16"/>
        <v>0</v>
      </c>
    </row>
    <row r="27" spans="1:27" x14ac:dyDescent="0.25">
      <c r="A27" s="63" t="s">
        <v>79</v>
      </c>
      <c r="B27" s="35">
        <v>7</v>
      </c>
      <c r="C27" s="35">
        <v>7</v>
      </c>
      <c r="D27" s="34">
        <f t="shared" si="17"/>
        <v>1</v>
      </c>
      <c r="E27" s="64">
        <f t="shared" si="10"/>
        <v>0</v>
      </c>
      <c r="F27" s="34">
        <f t="shared" si="11"/>
        <v>0</v>
      </c>
      <c r="G27" s="25"/>
      <c r="H27" s="63" t="s">
        <v>79</v>
      </c>
      <c r="I27" s="35">
        <v>0</v>
      </c>
      <c r="J27" s="35">
        <v>0</v>
      </c>
      <c r="K27" s="91">
        <v>0</v>
      </c>
      <c r="L27" s="81">
        <f t="shared" si="12"/>
        <v>0</v>
      </c>
      <c r="M27" s="91">
        <v>0</v>
      </c>
      <c r="N27" s="26"/>
      <c r="O27" s="63" t="s">
        <v>79</v>
      </c>
      <c r="P27" s="35">
        <v>30</v>
      </c>
      <c r="Q27" s="35">
        <v>30</v>
      </c>
      <c r="R27" s="34">
        <f t="shared" si="18"/>
        <v>1</v>
      </c>
      <c r="S27" s="81">
        <f t="shared" si="13"/>
        <v>0</v>
      </c>
      <c r="T27" s="34">
        <f t="shared" si="14"/>
        <v>0</v>
      </c>
      <c r="U27" s="26"/>
      <c r="V27" s="63" t="s">
        <v>79</v>
      </c>
      <c r="W27" s="35">
        <v>39</v>
      </c>
      <c r="X27" s="81">
        <v>39</v>
      </c>
      <c r="Y27" s="34">
        <f t="shared" si="19"/>
        <v>1</v>
      </c>
      <c r="Z27" s="81">
        <f t="shared" si="15"/>
        <v>0</v>
      </c>
      <c r="AA27" s="34">
        <f t="shared" si="16"/>
        <v>0</v>
      </c>
    </row>
    <row r="28" spans="1:27" x14ac:dyDescent="0.25">
      <c r="A28" s="63" t="s">
        <v>80</v>
      </c>
      <c r="B28" s="35">
        <v>286</v>
      </c>
      <c r="C28" s="35">
        <v>286</v>
      </c>
      <c r="D28" s="34">
        <f t="shared" si="17"/>
        <v>1</v>
      </c>
      <c r="E28" s="64">
        <f t="shared" si="10"/>
        <v>0</v>
      </c>
      <c r="F28" s="34">
        <f t="shared" si="11"/>
        <v>0</v>
      </c>
      <c r="G28" s="25"/>
      <c r="H28" s="63" t="s">
        <v>80</v>
      </c>
      <c r="I28" s="35">
        <v>0</v>
      </c>
      <c r="J28" s="35">
        <v>0</v>
      </c>
      <c r="K28" s="91">
        <v>0</v>
      </c>
      <c r="L28" s="81">
        <f t="shared" si="12"/>
        <v>0</v>
      </c>
      <c r="M28" s="91">
        <v>0</v>
      </c>
      <c r="N28" s="26"/>
      <c r="O28" s="63" t="s">
        <v>80</v>
      </c>
      <c r="P28" s="35">
        <v>460</v>
      </c>
      <c r="Q28" s="35">
        <v>458</v>
      </c>
      <c r="R28" s="34">
        <f t="shared" si="18"/>
        <v>0.9956521739130435</v>
      </c>
      <c r="S28" s="81">
        <f t="shared" si="13"/>
        <v>2</v>
      </c>
      <c r="T28" s="34">
        <f t="shared" si="14"/>
        <v>4.3478260869565218E-3</v>
      </c>
      <c r="U28" s="26"/>
      <c r="V28" s="63" t="s">
        <v>80</v>
      </c>
      <c r="W28" s="35">
        <v>330</v>
      </c>
      <c r="X28" s="81">
        <v>330</v>
      </c>
      <c r="Y28" s="34">
        <f t="shared" si="19"/>
        <v>1</v>
      </c>
      <c r="Z28" s="81">
        <f t="shared" si="15"/>
        <v>0</v>
      </c>
      <c r="AA28" s="34">
        <f t="shared" si="16"/>
        <v>0</v>
      </c>
    </row>
    <row r="29" spans="1:27" x14ac:dyDescent="0.25">
      <c r="A29" s="63" t="s">
        <v>50</v>
      </c>
      <c r="B29" s="35">
        <v>7</v>
      </c>
      <c r="C29" s="35">
        <v>7</v>
      </c>
      <c r="D29" s="34">
        <f t="shared" si="17"/>
        <v>1</v>
      </c>
      <c r="E29" s="64">
        <f t="shared" si="10"/>
        <v>0</v>
      </c>
      <c r="F29" s="34">
        <f t="shared" si="11"/>
        <v>0</v>
      </c>
      <c r="G29" s="25"/>
      <c r="H29" s="63" t="s">
        <v>50</v>
      </c>
      <c r="I29" s="35">
        <v>0</v>
      </c>
      <c r="J29" s="35">
        <v>0</v>
      </c>
      <c r="K29" s="91">
        <v>0</v>
      </c>
      <c r="L29" s="81">
        <f t="shared" si="12"/>
        <v>0</v>
      </c>
      <c r="M29" s="91">
        <v>0</v>
      </c>
      <c r="N29" s="26"/>
      <c r="O29" s="63" t="s">
        <v>50</v>
      </c>
      <c r="P29" s="35">
        <v>9</v>
      </c>
      <c r="Q29" s="35">
        <v>9</v>
      </c>
      <c r="R29" s="34">
        <f t="shared" si="18"/>
        <v>1</v>
      </c>
      <c r="S29" s="81">
        <f t="shared" si="13"/>
        <v>0</v>
      </c>
      <c r="T29" s="34">
        <f t="shared" si="14"/>
        <v>0</v>
      </c>
      <c r="U29" s="26"/>
      <c r="V29" s="63" t="s">
        <v>50</v>
      </c>
      <c r="W29" s="35">
        <v>17</v>
      </c>
      <c r="X29" s="81">
        <v>17</v>
      </c>
      <c r="Y29" s="34">
        <f t="shared" si="19"/>
        <v>1</v>
      </c>
      <c r="Z29" s="81">
        <f t="shared" si="15"/>
        <v>0</v>
      </c>
      <c r="AA29" s="34">
        <f t="shared" si="16"/>
        <v>0</v>
      </c>
    </row>
    <row r="30" spans="1:27" x14ac:dyDescent="0.25">
      <c r="A30" s="63" t="s">
        <v>51</v>
      </c>
      <c r="B30" s="35">
        <v>75</v>
      </c>
      <c r="C30" s="35">
        <v>75</v>
      </c>
      <c r="D30" s="34">
        <f t="shared" si="17"/>
        <v>1</v>
      </c>
      <c r="E30" s="64">
        <f t="shared" si="10"/>
        <v>0</v>
      </c>
      <c r="F30" s="34">
        <f t="shared" si="11"/>
        <v>0</v>
      </c>
      <c r="G30" s="25"/>
      <c r="H30" s="63" t="s">
        <v>51</v>
      </c>
      <c r="I30" s="35">
        <v>0</v>
      </c>
      <c r="J30" s="35">
        <v>0</v>
      </c>
      <c r="K30" s="91">
        <v>0</v>
      </c>
      <c r="L30" s="81">
        <f t="shared" si="12"/>
        <v>0</v>
      </c>
      <c r="M30" s="91">
        <v>0</v>
      </c>
      <c r="N30" s="26"/>
      <c r="O30" s="63" t="s">
        <v>51</v>
      </c>
      <c r="P30" s="35">
        <v>115</v>
      </c>
      <c r="Q30" s="35">
        <v>115</v>
      </c>
      <c r="R30" s="34">
        <f t="shared" si="18"/>
        <v>1</v>
      </c>
      <c r="S30" s="81">
        <f t="shared" si="13"/>
        <v>0</v>
      </c>
      <c r="T30" s="34">
        <f t="shared" si="14"/>
        <v>0</v>
      </c>
      <c r="U30" s="26"/>
      <c r="V30" s="63" t="s">
        <v>51</v>
      </c>
      <c r="W30" s="35">
        <v>109</v>
      </c>
      <c r="X30" s="81">
        <v>109</v>
      </c>
      <c r="Y30" s="34">
        <f t="shared" si="19"/>
        <v>1</v>
      </c>
      <c r="Z30" s="81">
        <f t="shared" si="15"/>
        <v>0</v>
      </c>
      <c r="AA30" s="34">
        <f t="shared" si="16"/>
        <v>0</v>
      </c>
    </row>
    <row r="31" spans="1:27" x14ac:dyDescent="0.25">
      <c r="A31" s="63" t="s">
        <v>52</v>
      </c>
      <c r="B31" s="35">
        <v>98</v>
      </c>
      <c r="C31" s="35">
        <v>98</v>
      </c>
      <c r="D31" s="34">
        <f t="shared" si="17"/>
        <v>1</v>
      </c>
      <c r="E31" s="64">
        <f t="shared" si="10"/>
        <v>0</v>
      </c>
      <c r="F31" s="34">
        <f t="shared" si="11"/>
        <v>0</v>
      </c>
      <c r="G31" s="25"/>
      <c r="H31" s="63" t="s">
        <v>52</v>
      </c>
      <c r="I31" s="35">
        <v>0</v>
      </c>
      <c r="J31" s="35">
        <v>0</v>
      </c>
      <c r="K31" s="91">
        <v>0</v>
      </c>
      <c r="L31" s="81">
        <f t="shared" si="12"/>
        <v>0</v>
      </c>
      <c r="M31" s="91">
        <v>0</v>
      </c>
      <c r="N31" s="26"/>
      <c r="O31" s="63" t="s">
        <v>52</v>
      </c>
      <c r="P31" s="35">
        <v>113</v>
      </c>
      <c r="Q31" s="35">
        <v>113</v>
      </c>
      <c r="R31" s="34">
        <f t="shared" si="18"/>
        <v>1</v>
      </c>
      <c r="S31" s="81">
        <f t="shared" si="13"/>
        <v>0</v>
      </c>
      <c r="T31" s="34">
        <f t="shared" si="14"/>
        <v>0</v>
      </c>
      <c r="U31" s="26"/>
      <c r="V31" s="63" t="s">
        <v>52</v>
      </c>
      <c r="W31" s="35">
        <v>72</v>
      </c>
      <c r="X31" s="81">
        <v>72</v>
      </c>
      <c r="Y31" s="34">
        <f t="shared" si="19"/>
        <v>1</v>
      </c>
      <c r="Z31" s="81">
        <f t="shared" si="15"/>
        <v>0</v>
      </c>
      <c r="AA31" s="34">
        <f t="shared" si="16"/>
        <v>0</v>
      </c>
    </row>
    <row r="32" spans="1:27" x14ac:dyDescent="0.25">
      <c r="A32" s="63" t="s">
        <v>53</v>
      </c>
      <c r="B32" s="35">
        <v>11</v>
      </c>
      <c r="C32" s="35">
        <v>11</v>
      </c>
      <c r="D32" s="34">
        <f t="shared" si="17"/>
        <v>1</v>
      </c>
      <c r="E32" s="64">
        <f t="shared" si="10"/>
        <v>0</v>
      </c>
      <c r="F32" s="34">
        <f t="shared" si="11"/>
        <v>0</v>
      </c>
      <c r="G32" s="25"/>
      <c r="H32" s="63" t="s">
        <v>53</v>
      </c>
      <c r="I32" s="35">
        <v>0</v>
      </c>
      <c r="J32" s="35">
        <v>0</v>
      </c>
      <c r="K32" s="91">
        <v>0</v>
      </c>
      <c r="L32" s="81">
        <f t="shared" si="12"/>
        <v>0</v>
      </c>
      <c r="M32" s="91">
        <v>0</v>
      </c>
      <c r="N32" s="26"/>
      <c r="O32" s="63" t="s">
        <v>53</v>
      </c>
      <c r="P32" s="35">
        <v>20</v>
      </c>
      <c r="Q32" s="35">
        <v>20</v>
      </c>
      <c r="R32" s="34">
        <f t="shared" si="18"/>
        <v>1</v>
      </c>
      <c r="S32" s="81">
        <f t="shared" si="13"/>
        <v>0</v>
      </c>
      <c r="T32" s="34">
        <f t="shared" si="14"/>
        <v>0</v>
      </c>
      <c r="U32" s="26"/>
      <c r="V32" s="63" t="s">
        <v>53</v>
      </c>
      <c r="W32" s="35">
        <v>26</v>
      </c>
      <c r="X32" s="81">
        <v>26</v>
      </c>
      <c r="Y32" s="34">
        <f>IFERROR(+X32/W32,"0.00"%)</f>
        <v>1</v>
      </c>
      <c r="Z32" s="81">
        <f t="shared" si="15"/>
        <v>0</v>
      </c>
      <c r="AA32" s="34">
        <f>IFERROR(+Z32/W32,"0%")</f>
        <v>0</v>
      </c>
    </row>
    <row r="33" spans="1:27" x14ac:dyDescent="0.25">
      <c r="A33" s="63" t="s">
        <v>54</v>
      </c>
      <c r="B33" s="35">
        <v>2</v>
      </c>
      <c r="C33" s="35">
        <v>2</v>
      </c>
      <c r="D33" s="34">
        <f t="shared" si="17"/>
        <v>1</v>
      </c>
      <c r="E33" s="64">
        <f t="shared" si="10"/>
        <v>0</v>
      </c>
      <c r="F33" s="34">
        <f t="shared" si="11"/>
        <v>0</v>
      </c>
      <c r="G33" s="25"/>
      <c r="H33" s="63" t="s">
        <v>54</v>
      </c>
      <c r="I33" s="35">
        <v>0</v>
      </c>
      <c r="J33" s="35">
        <v>0</v>
      </c>
      <c r="K33" s="91">
        <v>0</v>
      </c>
      <c r="L33" s="81">
        <f t="shared" si="12"/>
        <v>0</v>
      </c>
      <c r="M33" s="91">
        <v>0</v>
      </c>
      <c r="N33" s="26"/>
      <c r="O33" s="63" t="s">
        <v>54</v>
      </c>
      <c r="P33" s="35">
        <v>4</v>
      </c>
      <c r="Q33" s="35">
        <v>4</v>
      </c>
      <c r="R33" s="34">
        <f t="shared" si="18"/>
        <v>1</v>
      </c>
      <c r="S33" s="81">
        <f t="shared" si="13"/>
        <v>0</v>
      </c>
      <c r="T33" s="34">
        <f t="shared" si="14"/>
        <v>0</v>
      </c>
      <c r="U33" s="26"/>
      <c r="V33" s="63" t="s">
        <v>54</v>
      </c>
      <c r="W33" s="35">
        <v>7</v>
      </c>
      <c r="X33" s="81">
        <v>7</v>
      </c>
      <c r="Y33" s="34">
        <f t="shared" si="19"/>
        <v>1</v>
      </c>
      <c r="Z33" s="81">
        <f t="shared" si="15"/>
        <v>0</v>
      </c>
      <c r="AA33" s="34">
        <f t="shared" si="16"/>
        <v>0</v>
      </c>
    </row>
    <row r="34" spans="1:27" x14ac:dyDescent="0.25">
      <c r="A34" s="63" t="s">
        <v>55</v>
      </c>
      <c r="B34" s="35">
        <v>3</v>
      </c>
      <c r="C34" s="35">
        <v>3</v>
      </c>
      <c r="D34" s="34">
        <f t="shared" si="17"/>
        <v>1</v>
      </c>
      <c r="E34" s="64">
        <f t="shared" si="10"/>
        <v>0</v>
      </c>
      <c r="F34" s="34">
        <f t="shared" si="11"/>
        <v>0</v>
      </c>
      <c r="G34" s="25"/>
      <c r="H34" s="63" t="s">
        <v>55</v>
      </c>
      <c r="I34" s="35">
        <v>0</v>
      </c>
      <c r="J34" s="35">
        <v>0</v>
      </c>
      <c r="K34" s="91">
        <v>0</v>
      </c>
      <c r="L34" s="81">
        <f t="shared" si="12"/>
        <v>0</v>
      </c>
      <c r="M34" s="91">
        <v>0</v>
      </c>
      <c r="N34" s="26"/>
      <c r="O34" s="63" t="s">
        <v>55</v>
      </c>
      <c r="P34" s="35">
        <v>3</v>
      </c>
      <c r="Q34" s="35">
        <v>3</v>
      </c>
      <c r="R34" s="34">
        <f>IFERROR(+Q34/P34,"0.00"%)</f>
        <v>1</v>
      </c>
      <c r="S34" s="81">
        <f t="shared" si="13"/>
        <v>0</v>
      </c>
      <c r="T34" s="100">
        <f>IFERROR(+S34/P34,"0%")</f>
        <v>0</v>
      </c>
      <c r="U34" s="26"/>
      <c r="V34" s="63" t="s">
        <v>55</v>
      </c>
      <c r="W34" s="35">
        <v>5</v>
      </c>
      <c r="X34" s="81">
        <v>5</v>
      </c>
      <c r="Y34" s="34">
        <f t="shared" si="19"/>
        <v>1</v>
      </c>
      <c r="Z34" s="81">
        <f t="shared" si="15"/>
        <v>0</v>
      </c>
      <c r="AA34" s="34">
        <f t="shared" si="16"/>
        <v>0</v>
      </c>
    </row>
    <row r="35" spans="1:27" x14ac:dyDescent="0.25">
      <c r="A35" s="63" t="s">
        <v>15</v>
      </c>
      <c r="B35" s="65">
        <f>SUM(B25:B34)</f>
        <v>707</v>
      </c>
      <c r="C35" s="65">
        <f>SUM(C25:C34)</f>
        <v>707</v>
      </c>
      <c r="D35" s="34">
        <f t="shared" si="17"/>
        <v>1</v>
      </c>
      <c r="E35" s="64">
        <f t="shared" si="10"/>
        <v>0</v>
      </c>
      <c r="F35" s="34">
        <f t="shared" si="11"/>
        <v>0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92">
        <v>0</v>
      </c>
      <c r="L35" s="36">
        <f t="shared" si="12"/>
        <v>0</v>
      </c>
      <c r="M35" s="92">
        <v>0</v>
      </c>
      <c r="N35" s="26"/>
      <c r="O35" s="63" t="s">
        <v>15</v>
      </c>
      <c r="P35" s="65">
        <f>SUM(P25:P34)</f>
        <v>1159</v>
      </c>
      <c r="Q35" s="85">
        <f>SUM(Q25:Q34)</f>
        <v>1157</v>
      </c>
      <c r="R35" s="36">
        <f t="shared" si="18"/>
        <v>0.99827437446074196</v>
      </c>
      <c r="S35" s="36">
        <f t="shared" si="13"/>
        <v>2</v>
      </c>
      <c r="T35" s="36">
        <f t="shared" si="14"/>
        <v>1.7256255392579811E-3</v>
      </c>
      <c r="U35" s="26"/>
      <c r="V35" s="63" t="s">
        <v>15</v>
      </c>
      <c r="W35" s="65">
        <f>SUM(W25:W34)</f>
        <v>871</v>
      </c>
      <c r="X35" s="65">
        <f>SUM(X25:X34)</f>
        <v>870</v>
      </c>
      <c r="Y35" s="36">
        <f t="shared" si="19"/>
        <v>0.99885189437428246</v>
      </c>
      <c r="Z35" s="36">
        <f t="shared" si="15"/>
        <v>1</v>
      </c>
      <c r="AA35" s="36">
        <f t="shared" si="16"/>
        <v>1.148105625717566E-3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34" t="s">
        <v>56</v>
      </c>
      <c r="B37" s="134" t="s">
        <v>26</v>
      </c>
      <c r="C37" s="134" t="s">
        <v>27</v>
      </c>
      <c r="D37" s="133" t="s">
        <v>28</v>
      </c>
      <c r="E37" s="134" t="s">
        <v>29</v>
      </c>
      <c r="F37" s="133" t="s">
        <v>30</v>
      </c>
      <c r="G37" s="25"/>
      <c r="H37" s="134" t="s">
        <v>56</v>
      </c>
      <c r="I37" s="134" t="s">
        <v>26</v>
      </c>
      <c r="J37" s="134" t="s">
        <v>27</v>
      </c>
      <c r="K37" s="133" t="s">
        <v>28</v>
      </c>
      <c r="L37" s="134" t="s">
        <v>29</v>
      </c>
      <c r="M37" s="133" t="s">
        <v>30</v>
      </c>
      <c r="N37" s="26"/>
      <c r="O37" s="134" t="s">
        <v>56</v>
      </c>
      <c r="P37" s="134" t="s">
        <v>26</v>
      </c>
      <c r="Q37" s="134" t="s">
        <v>27</v>
      </c>
      <c r="R37" s="133" t="s">
        <v>28</v>
      </c>
      <c r="S37" s="134" t="s">
        <v>29</v>
      </c>
      <c r="T37" s="133" t="s">
        <v>30</v>
      </c>
      <c r="U37" s="26"/>
      <c r="V37" s="134" t="s">
        <v>56</v>
      </c>
      <c r="W37" s="134" t="s">
        <v>26</v>
      </c>
      <c r="X37" s="134" t="s">
        <v>27</v>
      </c>
      <c r="Y37" s="133" t="s">
        <v>28</v>
      </c>
      <c r="Z37" s="134" t="s">
        <v>29</v>
      </c>
      <c r="AA37" s="133" t="s">
        <v>30</v>
      </c>
    </row>
    <row r="38" spans="1:27" x14ac:dyDescent="0.25">
      <c r="A38" s="134"/>
      <c r="B38" s="134"/>
      <c r="C38" s="134"/>
      <c r="D38" s="133"/>
      <c r="E38" s="134"/>
      <c r="F38" s="133"/>
      <c r="G38" s="25"/>
      <c r="H38" s="134"/>
      <c r="I38" s="134"/>
      <c r="J38" s="134"/>
      <c r="K38" s="133"/>
      <c r="L38" s="134"/>
      <c r="M38" s="133"/>
      <c r="N38" s="26"/>
      <c r="O38" s="134"/>
      <c r="P38" s="134"/>
      <c r="Q38" s="134"/>
      <c r="R38" s="133"/>
      <c r="S38" s="134"/>
      <c r="T38" s="133"/>
      <c r="U38" s="26"/>
      <c r="V38" s="134"/>
      <c r="W38" s="134"/>
      <c r="X38" s="134"/>
      <c r="Y38" s="133"/>
      <c r="Z38" s="134"/>
      <c r="AA38" s="133"/>
    </row>
    <row r="39" spans="1:27" x14ac:dyDescent="0.25">
      <c r="A39" s="72" t="s">
        <v>57</v>
      </c>
      <c r="B39" s="38">
        <v>2323</v>
      </c>
      <c r="C39" s="38">
        <v>2318</v>
      </c>
      <c r="D39" s="39">
        <f>+C39/B39</f>
        <v>0.9978476108480413</v>
      </c>
      <c r="E39" s="73">
        <f t="shared" ref="E39:E47" si="20">+B39-C39</f>
        <v>5</v>
      </c>
      <c r="F39" s="39">
        <f t="shared" ref="F39:F47" si="21">+E39/B39</f>
        <v>2.1523891519586742E-3</v>
      </c>
      <c r="G39" s="25"/>
      <c r="H39" s="72" t="s">
        <v>57</v>
      </c>
      <c r="I39" s="38"/>
      <c r="J39" s="38"/>
      <c r="K39" s="87">
        <v>0</v>
      </c>
      <c r="L39" s="40">
        <f t="shared" ref="L39:L47" si="22">+I39-J39</f>
        <v>0</v>
      </c>
      <c r="M39" s="87">
        <v>0</v>
      </c>
      <c r="N39" s="26"/>
      <c r="O39" s="72" t="s">
        <v>57</v>
      </c>
      <c r="P39" s="38">
        <v>1927</v>
      </c>
      <c r="Q39" s="38">
        <v>1918</v>
      </c>
      <c r="R39" s="39">
        <f>+Q39/P39</f>
        <v>0.9953295277633627</v>
      </c>
      <c r="S39" s="40">
        <f t="shared" ref="S39:S47" si="23">+P39-Q39</f>
        <v>9</v>
      </c>
      <c r="T39" s="39">
        <f t="shared" ref="T39:T47" si="24">+S39/P39</f>
        <v>4.6704722366372603E-3</v>
      </c>
      <c r="U39" s="26"/>
      <c r="V39" s="72" t="s">
        <v>57</v>
      </c>
      <c r="W39" s="38">
        <v>1832</v>
      </c>
      <c r="X39" s="40">
        <v>1831</v>
      </c>
      <c r="Y39" s="39">
        <f>+X39/W39</f>
        <v>0.99945414847161573</v>
      </c>
      <c r="Z39" s="40">
        <f t="shared" ref="Z39:Z47" si="25">+W39-X39</f>
        <v>1</v>
      </c>
      <c r="AA39" s="39">
        <f t="shared" ref="AA39:AA47" si="26">+Z39/W39</f>
        <v>5.4585152838427945E-4</v>
      </c>
    </row>
    <row r="40" spans="1:27" x14ac:dyDescent="0.25">
      <c r="A40" s="72" t="s">
        <v>58</v>
      </c>
      <c r="B40" s="38">
        <v>2256</v>
      </c>
      <c r="C40" s="38">
        <v>2253</v>
      </c>
      <c r="D40" s="39">
        <f t="shared" ref="D40:D47" si="27">+C40/B40</f>
        <v>0.99867021276595747</v>
      </c>
      <c r="E40" s="73">
        <f t="shared" si="20"/>
        <v>3</v>
      </c>
      <c r="F40" s="39">
        <f t="shared" si="21"/>
        <v>1.3297872340425532E-3</v>
      </c>
      <c r="G40" s="25"/>
      <c r="H40" s="72" t="s">
        <v>58</v>
      </c>
      <c r="I40" s="38"/>
      <c r="J40" s="38"/>
      <c r="K40" s="87">
        <v>0</v>
      </c>
      <c r="L40" s="40">
        <f t="shared" si="22"/>
        <v>0</v>
      </c>
      <c r="M40" s="87">
        <v>0</v>
      </c>
      <c r="N40" s="26"/>
      <c r="O40" s="72" t="s">
        <v>58</v>
      </c>
      <c r="P40" s="38">
        <v>2640</v>
      </c>
      <c r="Q40" s="38">
        <v>2638</v>
      </c>
      <c r="R40" s="39">
        <f t="shared" ref="R40:R47" si="28">+Q40/P40</f>
        <v>0.99924242424242427</v>
      </c>
      <c r="S40" s="40">
        <f t="shared" si="23"/>
        <v>2</v>
      </c>
      <c r="T40" s="39">
        <f t="shared" si="24"/>
        <v>7.5757575757575758E-4</v>
      </c>
      <c r="U40" s="26"/>
      <c r="V40" s="72" t="s">
        <v>58</v>
      </c>
      <c r="W40" s="38">
        <v>1849</v>
      </c>
      <c r="X40" s="38">
        <v>1848</v>
      </c>
      <c r="Y40" s="39">
        <f t="shared" ref="Y40:Y47" si="29">+X40/W40</f>
        <v>0.99945916711736071</v>
      </c>
      <c r="Z40" s="40">
        <f t="shared" si="25"/>
        <v>1</v>
      </c>
      <c r="AA40" s="39">
        <f t="shared" si="26"/>
        <v>5.4083288263926451E-4</v>
      </c>
    </row>
    <row r="41" spans="1:27" x14ac:dyDescent="0.25">
      <c r="A41" s="72" t="s">
        <v>59</v>
      </c>
      <c r="B41" s="38">
        <v>30</v>
      </c>
      <c r="C41" s="38">
        <v>30</v>
      </c>
      <c r="D41" s="39">
        <f t="shared" si="27"/>
        <v>1</v>
      </c>
      <c r="E41" s="73">
        <f t="shared" si="20"/>
        <v>0</v>
      </c>
      <c r="F41" s="39">
        <f t="shared" si="21"/>
        <v>0</v>
      </c>
      <c r="G41" s="25"/>
      <c r="H41" s="72" t="s">
        <v>59</v>
      </c>
      <c r="I41" s="38"/>
      <c r="J41" s="38"/>
      <c r="K41" s="87">
        <v>0</v>
      </c>
      <c r="L41" s="40">
        <f t="shared" si="22"/>
        <v>0</v>
      </c>
      <c r="M41" s="87">
        <v>0</v>
      </c>
      <c r="N41" s="26"/>
      <c r="O41" s="72" t="s">
        <v>59</v>
      </c>
      <c r="P41" s="38">
        <v>36</v>
      </c>
      <c r="Q41" s="38">
        <v>36</v>
      </c>
      <c r="R41" s="39">
        <f t="shared" si="28"/>
        <v>1</v>
      </c>
      <c r="S41" s="40">
        <f t="shared" si="23"/>
        <v>0</v>
      </c>
      <c r="T41" s="39">
        <f t="shared" si="24"/>
        <v>0</v>
      </c>
      <c r="U41" s="26"/>
      <c r="V41" s="72" t="s">
        <v>59</v>
      </c>
      <c r="W41" s="38">
        <v>57</v>
      </c>
      <c r="X41" s="40">
        <v>56</v>
      </c>
      <c r="Y41" s="39">
        <f t="shared" si="29"/>
        <v>0.98245614035087714</v>
      </c>
      <c r="Z41" s="40">
        <f t="shared" si="25"/>
        <v>1</v>
      </c>
      <c r="AA41" s="39">
        <f t="shared" si="26"/>
        <v>1.7543859649122806E-2</v>
      </c>
    </row>
    <row r="42" spans="1:27" x14ac:dyDescent="0.25">
      <c r="A42" s="72" t="s">
        <v>60</v>
      </c>
      <c r="B42" s="38">
        <v>23</v>
      </c>
      <c r="C42" s="38">
        <v>23</v>
      </c>
      <c r="D42" s="39">
        <f t="shared" si="27"/>
        <v>1</v>
      </c>
      <c r="E42" s="73">
        <f t="shared" si="20"/>
        <v>0</v>
      </c>
      <c r="F42" s="39">
        <f t="shared" si="21"/>
        <v>0</v>
      </c>
      <c r="G42" s="25"/>
      <c r="H42" s="72" t="s">
        <v>60</v>
      </c>
      <c r="I42" s="38"/>
      <c r="J42" s="38"/>
      <c r="K42" s="87">
        <v>0</v>
      </c>
      <c r="L42" s="40">
        <f t="shared" si="22"/>
        <v>0</v>
      </c>
      <c r="M42" s="87">
        <v>0</v>
      </c>
      <c r="N42" s="26"/>
      <c r="O42" s="72" t="s">
        <v>60</v>
      </c>
      <c r="P42" s="38">
        <v>33</v>
      </c>
      <c r="Q42" s="38">
        <v>33</v>
      </c>
      <c r="R42" s="39">
        <f t="shared" si="28"/>
        <v>1</v>
      </c>
      <c r="S42" s="40">
        <f t="shared" si="23"/>
        <v>0</v>
      </c>
      <c r="T42" s="39">
        <f t="shared" si="24"/>
        <v>0</v>
      </c>
      <c r="U42" s="26"/>
      <c r="V42" s="72" t="s">
        <v>60</v>
      </c>
      <c r="W42" s="38">
        <v>85</v>
      </c>
      <c r="X42" s="40">
        <v>85</v>
      </c>
      <c r="Y42" s="39">
        <f t="shared" si="29"/>
        <v>1</v>
      </c>
      <c r="Z42" s="40">
        <f t="shared" si="25"/>
        <v>0</v>
      </c>
      <c r="AA42" s="39">
        <f t="shared" si="26"/>
        <v>0</v>
      </c>
    </row>
    <row r="43" spans="1:27" x14ac:dyDescent="0.25">
      <c r="A43" s="72" t="s">
        <v>81</v>
      </c>
      <c r="B43" s="38">
        <v>157</v>
      </c>
      <c r="C43" s="38">
        <v>157</v>
      </c>
      <c r="D43" s="39">
        <f t="shared" si="27"/>
        <v>1</v>
      </c>
      <c r="E43" s="73">
        <f t="shared" si="20"/>
        <v>0</v>
      </c>
      <c r="F43" s="39">
        <f t="shared" si="21"/>
        <v>0</v>
      </c>
      <c r="G43" s="25"/>
      <c r="H43" s="72" t="s">
        <v>81</v>
      </c>
      <c r="I43" s="38"/>
      <c r="J43" s="38"/>
      <c r="K43" s="87">
        <v>0</v>
      </c>
      <c r="L43" s="40">
        <f t="shared" si="22"/>
        <v>0</v>
      </c>
      <c r="M43" s="87">
        <v>0</v>
      </c>
      <c r="N43" s="26"/>
      <c r="O43" s="72" t="s">
        <v>81</v>
      </c>
      <c r="P43" s="38">
        <v>306</v>
      </c>
      <c r="Q43" s="38">
        <v>306</v>
      </c>
      <c r="R43" s="39">
        <f t="shared" si="28"/>
        <v>1</v>
      </c>
      <c r="S43" s="40">
        <f t="shared" si="23"/>
        <v>0</v>
      </c>
      <c r="T43" s="39">
        <f t="shared" si="24"/>
        <v>0</v>
      </c>
      <c r="U43" s="26"/>
      <c r="V43" s="72" t="s">
        <v>81</v>
      </c>
      <c r="W43" s="38">
        <v>243</v>
      </c>
      <c r="X43" s="40">
        <v>243</v>
      </c>
      <c r="Y43" s="39">
        <f t="shared" si="29"/>
        <v>1</v>
      </c>
      <c r="Z43" s="40">
        <f t="shared" si="25"/>
        <v>0</v>
      </c>
      <c r="AA43" s="39">
        <f t="shared" si="26"/>
        <v>0</v>
      </c>
    </row>
    <row r="44" spans="1:27" x14ac:dyDescent="0.25">
      <c r="A44" s="72" t="s">
        <v>62</v>
      </c>
      <c r="B44" s="38">
        <v>14</v>
      </c>
      <c r="C44" s="38">
        <v>14</v>
      </c>
      <c r="D44" s="39">
        <f t="shared" si="27"/>
        <v>1</v>
      </c>
      <c r="E44" s="73">
        <f t="shared" si="20"/>
        <v>0</v>
      </c>
      <c r="F44" s="39">
        <f t="shared" si="21"/>
        <v>0</v>
      </c>
      <c r="G44" s="25"/>
      <c r="H44" s="72" t="s">
        <v>62</v>
      </c>
      <c r="I44" s="38"/>
      <c r="J44" s="38"/>
      <c r="K44" s="87">
        <v>0</v>
      </c>
      <c r="L44" s="40">
        <f t="shared" si="22"/>
        <v>0</v>
      </c>
      <c r="M44" s="87">
        <v>0</v>
      </c>
      <c r="N44" s="26"/>
      <c r="O44" s="72" t="s">
        <v>62</v>
      </c>
      <c r="P44" s="38">
        <v>30</v>
      </c>
      <c r="Q44" s="38">
        <v>30</v>
      </c>
      <c r="R44" s="39">
        <f t="shared" si="28"/>
        <v>1</v>
      </c>
      <c r="S44" s="40">
        <f t="shared" si="23"/>
        <v>0</v>
      </c>
      <c r="T44" s="39">
        <f t="shared" si="24"/>
        <v>0</v>
      </c>
      <c r="U44" s="26"/>
      <c r="V44" s="72" t="s">
        <v>62</v>
      </c>
      <c r="W44" s="38">
        <v>50</v>
      </c>
      <c r="X44" s="40">
        <v>50</v>
      </c>
      <c r="Y44" s="39">
        <f t="shared" si="29"/>
        <v>1</v>
      </c>
      <c r="Z44" s="40">
        <f t="shared" si="25"/>
        <v>0</v>
      </c>
      <c r="AA44" s="39">
        <f t="shared" si="26"/>
        <v>0</v>
      </c>
    </row>
    <row r="45" spans="1:27" x14ac:dyDescent="0.25">
      <c r="A45" s="72" t="s">
        <v>63</v>
      </c>
      <c r="B45" s="38">
        <v>235</v>
      </c>
      <c r="C45" s="38">
        <v>234</v>
      </c>
      <c r="D45" s="39">
        <f t="shared" si="27"/>
        <v>0.99574468085106382</v>
      </c>
      <c r="E45" s="73">
        <f t="shared" si="20"/>
        <v>1</v>
      </c>
      <c r="F45" s="39">
        <f t="shared" si="21"/>
        <v>4.2553191489361703E-3</v>
      </c>
      <c r="G45" s="25"/>
      <c r="H45" s="72" t="s">
        <v>63</v>
      </c>
      <c r="I45" s="38"/>
      <c r="J45" s="38"/>
      <c r="K45" s="87">
        <v>0</v>
      </c>
      <c r="L45" s="40">
        <f t="shared" si="22"/>
        <v>0</v>
      </c>
      <c r="M45" s="87">
        <v>0</v>
      </c>
      <c r="N45" s="26"/>
      <c r="O45" s="72" t="s">
        <v>63</v>
      </c>
      <c r="P45" s="38">
        <v>217</v>
      </c>
      <c r="Q45" s="38">
        <v>217</v>
      </c>
      <c r="R45" s="39">
        <f t="shared" si="28"/>
        <v>1</v>
      </c>
      <c r="S45" s="40">
        <f t="shared" si="23"/>
        <v>0</v>
      </c>
      <c r="T45" s="39">
        <f t="shared" si="24"/>
        <v>0</v>
      </c>
      <c r="U45" s="26"/>
      <c r="V45" s="72" t="s">
        <v>63</v>
      </c>
      <c r="W45" s="38">
        <v>272</v>
      </c>
      <c r="X45" s="40">
        <v>272</v>
      </c>
      <c r="Y45" s="39">
        <f t="shared" si="29"/>
        <v>1</v>
      </c>
      <c r="Z45" s="40">
        <f t="shared" si="25"/>
        <v>0</v>
      </c>
      <c r="AA45" s="39">
        <f t="shared" si="26"/>
        <v>0</v>
      </c>
    </row>
    <row r="46" spans="1:27" x14ac:dyDescent="0.25">
      <c r="A46" s="72" t="s">
        <v>64</v>
      </c>
      <c r="B46" s="38">
        <v>270</v>
      </c>
      <c r="C46" s="38">
        <v>270</v>
      </c>
      <c r="D46" s="39">
        <f t="shared" si="27"/>
        <v>1</v>
      </c>
      <c r="E46" s="73">
        <f t="shared" si="20"/>
        <v>0</v>
      </c>
      <c r="F46" s="39">
        <f t="shared" si="21"/>
        <v>0</v>
      </c>
      <c r="G46" s="25"/>
      <c r="H46" s="72" t="s">
        <v>64</v>
      </c>
      <c r="I46" s="38"/>
      <c r="J46" s="38"/>
      <c r="K46" s="87">
        <v>0</v>
      </c>
      <c r="L46" s="40">
        <f t="shared" si="22"/>
        <v>0</v>
      </c>
      <c r="M46" s="87">
        <v>0</v>
      </c>
      <c r="N46" s="26"/>
      <c r="O46" s="72" t="s">
        <v>64</v>
      </c>
      <c r="P46" s="38">
        <v>361</v>
      </c>
      <c r="Q46" s="38">
        <v>360</v>
      </c>
      <c r="R46" s="39">
        <f t="shared" si="28"/>
        <v>0.99722991689750695</v>
      </c>
      <c r="S46" s="40">
        <f t="shared" si="23"/>
        <v>1</v>
      </c>
      <c r="T46" s="39">
        <f t="shared" si="24"/>
        <v>2.7700831024930748E-3</v>
      </c>
      <c r="U46" s="26"/>
      <c r="V46" s="72" t="s">
        <v>64</v>
      </c>
      <c r="W46" s="38">
        <v>281</v>
      </c>
      <c r="X46" s="40">
        <v>278</v>
      </c>
      <c r="Y46" s="39">
        <f t="shared" si="29"/>
        <v>0.98932384341637014</v>
      </c>
      <c r="Z46" s="40">
        <f t="shared" si="25"/>
        <v>3</v>
      </c>
      <c r="AA46" s="39">
        <f t="shared" si="26"/>
        <v>1.0676156583629894E-2</v>
      </c>
    </row>
    <row r="47" spans="1:27" x14ac:dyDescent="0.25">
      <c r="A47" s="72" t="s">
        <v>15</v>
      </c>
      <c r="B47" s="74">
        <f>SUM(B39:B46)</f>
        <v>5308</v>
      </c>
      <c r="C47" s="74">
        <f>SUM(C39:C46)</f>
        <v>5299</v>
      </c>
      <c r="D47" s="41">
        <f t="shared" si="27"/>
        <v>0.99830444611906555</v>
      </c>
      <c r="E47" s="75">
        <f t="shared" si="20"/>
        <v>9</v>
      </c>
      <c r="F47" s="41">
        <f t="shared" si="21"/>
        <v>1.6955538809344385E-3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88">
        <v>0</v>
      </c>
      <c r="L47" s="41">
        <f t="shared" si="22"/>
        <v>0</v>
      </c>
      <c r="M47" s="88">
        <v>0</v>
      </c>
      <c r="N47" s="26"/>
      <c r="O47" s="72" t="s">
        <v>15</v>
      </c>
      <c r="P47" s="74">
        <f>SUM(P39:P46)</f>
        <v>5550</v>
      </c>
      <c r="Q47" s="74">
        <f>SUM(Q39:Q46)</f>
        <v>5538</v>
      </c>
      <c r="R47" s="41">
        <f t="shared" si="28"/>
        <v>0.99783783783783786</v>
      </c>
      <c r="S47" s="84">
        <f t="shared" si="23"/>
        <v>12</v>
      </c>
      <c r="T47" s="41">
        <f t="shared" si="24"/>
        <v>2.1621621621621622E-3</v>
      </c>
      <c r="U47" s="26"/>
      <c r="V47" s="72" t="s">
        <v>15</v>
      </c>
      <c r="W47" s="74">
        <f>SUM(W39:W46)</f>
        <v>4669</v>
      </c>
      <c r="X47" s="74">
        <f>SUM(X39:X46)</f>
        <v>4663</v>
      </c>
      <c r="Y47" s="41">
        <f t="shared" si="29"/>
        <v>0.99871492825016062</v>
      </c>
      <c r="Z47" s="84">
        <f t="shared" si="25"/>
        <v>6</v>
      </c>
      <c r="AA47" s="41">
        <f t="shared" si="26"/>
        <v>1.285071749839366E-3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7895</v>
      </c>
      <c r="C49" s="44">
        <f>SUM(C47,C35,C21)</f>
        <v>7886</v>
      </c>
      <c r="D49" s="45">
        <f t="shared" ref="D49" si="30">+C49/B49</f>
        <v>0.99886003799873335</v>
      </c>
      <c r="E49" s="53">
        <f t="shared" ref="E49" si="31">+B49-C49</f>
        <v>9</v>
      </c>
      <c r="F49" s="46">
        <f t="shared" ref="F49" si="32">+E49/B49</f>
        <v>1.1399620012666244E-3</v>
      </c>
      <c r="G49" s="101"/>
      <c r="H49" s="43" t="s">
        <v>15</v>
      </c>
      <c r="I49" s="44">
        <f>+'TOTAL POR MES FEBRERO'!B51</f>
        <v>38050</v>
      </c>
      <c r="J49" s="44">
        <f>+'TOTAL POR MES FEBRERO'!C51</f>
        <v>37227</v>
      </c>
      <c r="K49" s="54">
        <f t="shared" ref="K49" si="33">+J49/I49</f>
        <v>0.97837056504599207</v>
      </c>
      <c r="L49" s="53">
        <f t="shared" ref="L49" si="34">+I49-J49</f>
        <v>823</v>
      </c>
      <c r="M49" s="55">
        <f t="shared" ref="M49" si="35">+L49/I49</f>
        <v>2.1629434954007886E-2</v>
      </c>
      <c r="N49" s="26"/>
      <c r="O49" s="43" t="s">
        <v>15</v>
      </c>
      <c r="P49" s="47">
        <f>SUM(P47,P35,P21)</f>
        <v>9141</v>
      </c>
      <c r="Q49" s="47">
        <f>SUM(Q47,Q35,Q21)</f>
        <v>9123</v>
      </c>
      <c r="R49" s="45">
        <f t="shared" ref="R49" si="36">+Q49/P49</f>
        <v>0.99803085001640957</v>
      </c>
      <c r="S49" s="53">
        <f t="shared" ref="S49" si="37">+P49-Q49</f>
        <v>18</v>
      </c>
      <c r="T49" s="46">
        <f t="shared" ref="T49" si="38">+S49/P49</f>
        <v>1.9691499835904169E-3</v>
      </c>
      <c r="U49" s="26"/>
      <c r="V49" s="43" t="s">
        <v>15</v>
      </c>
      <c r="W49" s="44">
        <f>SUM(W47,W35,W21)</f>
        <v>7030</v>
      </c>
      <c r="X49" s="44">
        <f>SUM(X47,X35,X21)</f>
        <v>7022</v>
      </c>
      <c r="Y49" s="45">
        <f t="shared" ref="Y49" si="39">+X49/W49</f>
        <v>0.99886201991465151</v>
      </c>
      <c r="Z49" s="53">
        <f t="shared" ref="Z49" si="40">+W49-X49</f>
        <v>8</v>
      </c>
      <c r="AA49" s="46">
        <f t="shared" ref="AA49" si="41">+Z49/W49</f>
        <v>1.1379800853485065E-3</v>
      </c>
    </row>
    <row r="51" spans="1:27" x14ac:dyDescent="0.25">
      <c r="B51" s="60"/>
      <c r="C51" s="60"/>
      <c r="P51" s="60"/>
      <c r="Q51" s="60"/>
      <c r="W51" s="60"/>
      <c r="X51" s="60"/>
    </row>
    <row r="52" spans="1:27" x14ac:dyDescent="0.25">
      <c r="B52" s="60"/>
      <c r="C52" s="60"/>
      <c r="D52" s="60"/>
      <c r="P52" s="60"/>
      <c r="Q52" s="60"/>
      <c r="R52" s="60"/>
      <c r="W52" s="60"/>
      <c r="X52" s="60"/>
    </row>
  </sheetData>
  <mergeCells count="78"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52"/>
  <sheetViews>
    <sheetView showGridLines="0" tabSelected="1" topLeftCell="A25" workbookViewId="0">
      <selection activeCell="I40" sqref="I40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6.5" x14ac:dyDescent="0.25">
      <c r="B1" s="108" t="s">
        <v>66</v>
      </c>
      <c r="C1" s="140"/>
      <c r="D1" s="109"/>
    </row>
    <row r="2" spans="1:27" ht="17.25" thickBot="1" x14ac:dyDescent="0.3">
      <c r="B2" s="110" t="str">
        <f>+'TOTAL POR MES MARZO'!B3:C3</f>
        <v>MARZO -2019</v>
      </c>
      <c r="C2" s="141"/>
      <c r="D2" s="111"/>
    </row>
    <row r="3" spans="1:27" ht="15.75" thickBot="1" x14ac:dyDescent="0.3"/>
    <row r="4" spans="1:27" x14ac:dyDescent="0.25">
      <c r="A4" s="25"/>
      <c r="B4" s="137" t="s">
        <v>72</v>
      </c>
      <c r="C4" s="138"/>
      <c r="D4" s="139"/>
      <c r="E4" s="25"/>
      <c r="F4" s="25"/>
      <c r="G4" s="25"/>
      <c r="H4" s="25"/>
      <c r="I4" s="137" t="s">
        <v>69</v>
      </c>
      <c r="J4" s="138"/>
      <c r="K4" s="139"/>
      <c r="L4" s="25"/>
      <c r="M4" s="25"/>
      <c r="N4" s="26"/>
      <c r="O4" s="25"/>
      <c r="P4" s="137" t="s">
        <v>70</v>
      </c>
      <c r="Q4" s="138"/>
      <c r="R4" s="139"/>
      <c r="S4" s="25"/>
      <c r="T4" s="25"/>
      <c r="U4" s="26"/>
      <c r="V4" s="25"/>
      <c r="W4" s="137" t="s">
        <v>73</v>
      </c>
      <c r="X4" s="138"/>
      <c r="Y4" s="139"/>
      <c r="Z4" s="25"/>
      <c r="AA4" s="25"/>
    </row>
    <row r="5" spans="1:27" x14ac:dyDescent="0.25">
      <c r="A5" s="135" t="s">
        <v>25</v>
      </c>
      <c r="B5" s="136" t="s">
        <v>26</v>
      </c>
      <c r="C5" s="136" t="s">
        <v>27</v>
      </c>
      <c r="D5" s="133" t="s">
        <v>28</v>
      </c>
      <c r="E5" s="136" t="s">
        <v>29</v>
      </c>
      <c r="F5" s="133" t="s">
        <v>30</v>
      </c>
      <c r="G5" s="27"/>
      <c r="H5" s="135" t="s">
        <v>25</v>
      </c>
      <c r="I5" s="136" t="s">
        <v>26</v>
      </c>
      <c r="J5" s="136" t="s">
        <v>27</v>
      </c>
      <c r="K5" s="133" t="s">
        <v>28</v>
      </c>
      <c r="L5" s="136" t="s">
        <v>29</v>
      </c>
      <c r="M5" s="133" t="s">
        <v>30</v>
      </c>
      <c r="N5" s="26"/>
      <c r="O5" s="135" t="s">
        <v>25</v>
      </c>
      <c r="P5" s="136" t="s">
        <v>26</v>
      </c>
      <c r="Q5" s="136" t="s">
        <v>27</v>
      </c>
      <c r="R5" s="133" t="s">
        <v>28</v>
      </c>
      <c r="S5" s="136" t="s">
        <v>29</v>
      </c>
      <c r="T5" s="133" t="s">
        <v>30</v>
      </c>
      <c r="U5" s="26"/>
      <c r="V5" s="135" t="s">
        <v>25</v>
      </c>
      <c r="W5" s="136" t="s">
        <v>26</v>
      </c>
      <c r="X5" s="136" t="s">
        <v>27</v>
      </c>
      <c r="Y5" s="133" t="s">
        <v>28</v>
      </c>
      <c r="Z5" s="136" t="s">
        <v>29</v>
      </c>
      <c r="AA5" s="133" t="s">
        <v>30</v>
      </c>
    </row>
    <row r="6" spans="1:27" x14ac:dyDescent="0.25">
      <c r="A6" s="135"/>
      <c r="B6" s="136"/>
      <c r="C6" s="136"/>
      <c r="D6" s="133"/>
      <c r="E6" s="136"/>
      <c r="F6" s="133"/>
      <c r="G6" s="28"/>
      <c r="H6" s="135"/>
      <c r="I6" s="136"/>
      <c r="J6" s="136"/>
      <c r="K6" s="133"/>
      <c r="L6" s="136"/>
      <c r="M6" s="133"/>
      <c r="N6" s="26"/>
      <c r="O6" s="135"/>
      <c r="P6" s="136"/>
      <c r="Q6" s="136"/>
      <c r="R6" s="133"/>
      <c r="S6" s="136"/>
      <c r="T6" s="133"/>
      <c r="U6" s="26"/>
      <c r="V6" s="135"/>
      <c r="W6" s="136"/>
      <c r="X6" s="136"/>
      <c r="Y6" s="133"/>
      <c r="Z6" s="136"/>
      <c r="AA6" s="133"/>
    </row>
    <row r="7" spans="1:27" ht="16.5" x14ac:dyDescent="0.25">
      <c r="A7" s="66" t="s">
        <v>31</v>
      </c>
      <c r="B7" s="29">
        <v>127</v>
      </c>
      <c r="C7" s="29">
        <v>127</v>
      </c>
      <c r="D7" s="86">
        <f t="shared" ref="D7:D21" si="0">+C7/B7</f>
        <v>1</v>
      </c>
      <c r="E7" s="68">
        <f t="shared" ref="E7:E21" si="1">+B7-C7</f>
        <v>0</v>
      </c>
      <c r="F7" s="86">
        <f t="shared" ref="F7:F21" si="2">+E7/B7</f>
        <v>0</v>
      </c>
      <c r="G7" s="25"/>
      <c r="H7" s="66" t="s">
        <v>31</v>
      </c>
      <c r="I7" s="29">
        <v>0</v>
      </c>
      <c r="J7" s="29">
        <v>0</v>
      </c>
      <c r="K7" s="86">
        <v>0</v>
      </c>
      <c r="L7" s="30">
        <f>+I7-J7</f>
        <v>0</v>
      </c>
      <c r="M7" s="86">
        <v>0</v>
      </c>
      <c r="N7" s="26"/>
      <c r="O7" s="66" t="s">
        <v>31</v>
      </c>
      <c r="P7" s="29">
        <v>188</v>
      </c>
      <c r="Q7" s="29">
        <v>187</v>
      </c>
      <c r="R7" s="86">
        <f t="shared" ref="R7:R21" si="3">+Q7/P7</f>
        <v>0.99468085106382975</v>
      </c>
      <c r="S7" s="30">
        <f t="shared" ref="S7:S20" si="4">+P7-Q7</f>
        <v>1</v>
      </c>
      <c r="T7" s="86">
        <f t="shared" ref="T7:T21" si="5">+S7/P7</f>
        <v>5.3191489361702126E-3</v>
      </c>
      <c r="U7" s="26"/>
      <c r="V7" s="66" t="s">
        <v>31</v>
      </c>
      <c r="W7" s="29">
        <v>46</v>
      </c>
      <c r="X7" s="29">
        <v>46</v>
      </c>
      <c r="Y7" s="86">
        <f t="shared" ref="Y7:Y21" si="6">+X7/W7</f>
        <v>1</v>
      </c>
      <c r="Z7" s="30">
        <f t="shared" ref="Z7:Z20" si="7">+W7-X7</f>
        <v>0</v>
      </c>
      <c r="AA7" s="86">
        <f t="shared" ref="AA7:AA21" si="8">+Z7/W7</f>
        <v>0</v>
      </c>
    </row>
    <row r="8" spans="1:27" ht="16.5" x14ac:dyDescent="0.25">
      <c r="A8" s="66" t="s">
        <v>32</v>
      </c>
      <c r="B8" s="29">
        <v>41</v>
      </c>
      <c r="C8" s="30">
        <v>41</v>
      </c>
      <c r="D8" s="86">
        <f t="shared" si="0"/>
        <v>1</v>
      </c>
      <c r="E8" s="68">
        <f t="shared" si="1"/>
        <v>0</v>
      </c>
      <c r="F8" s="86">
        <f t="shared" si="2"/>
        <v>0</v>
      </c>
      <c r="G8" s="25"/>
      <c r="H8" s="66" t="s">
        <v>32</v>
      </c>
      <c r="I8" s="29">
        <v>0</v>
      </c>
      <c r="J8" s="29">
        <v>0</v>
      </c>
      <c r="K8" s="86">
        <v>0</v>
      </c>
      <c r="L8" s="30">
        <f t="shared" ref="L8:L21" si="9">+I8-J8</f>
        <v>0</v>
      </c>
      <c r="M8" s="86">
        <v>0</v>
      </c>
      <c r="N8" s="26"/>
      <c r="O8" s="66" t="s">
        <v>32</v>
      </c>
      <c r="P8" s="29">
        <v>61</v>
      </c>
      <c r="Q8" s="29">
        <v>61</v>
      </c>
      <c r="R8" s="86">
        <f t="shared" si="3"/>
        <v>1</v>
      </c>
      <c r="S8" s="30">
        <f t="shared" si="4"/>
        <v>0</v>
      </c>
      <c r="T8" s="86">
        <f t="shared" si="5"/>
        <v>0</v>
      </c>
      <c r="U8" s="26"/>
      <c r="V8" s="66" t="s">
        <v>32</v>
      </c>
      <c r="W8" s="29">
        <v>68</v>
      </c>
      <c r="X8" s="29">
        <v>68</v>
      </c>
      <c r="Y8" s="86">
        <f t="shared" si="6"/>
        <v>1</v>
      </c>
      <c r="Z8" s="30">
        <f t="shared" si="7"/>
        <v>0</v>
      </c>
      <c r="AA8" s="86">
        <f t="shared" si="8"/>
        <v>0</v>
      </c>
    </row>
    <row r="9" spans="1:27" ht="16.5" x14ac:dyDescent="0.25">
      <c r="A9" s="66" t="s">
        <v>74</v>
      </c>
      <c r="B9" s="29">
        <v>47</v>
      </c>
      <c r="C9" s="30">
        <v>47</v>
      </c>
      <c r="D9" s="86">
        <f t="shared" si="0"/>
        <v>1</v>
      </c>
      <c r="E9" s="68">
        <f t="shared" si="1"/>
        <v>0</v>
      </c>
      <c r="F9" s="86">
        <f t="shared" si="2"/>
        <v>0</v>
      </c>
      <c r="G9" s="25"/>
      <c r="H9" s="66" t="s">
        <v>74</v>
      </c>
      <c r="I9" s="29">
        <v>0</v>
      </c>
      <c r="J9" s="29">
        <v>0</v>
      </c>
      <c r="K9" s="86">
        <v>0</v>
      </c>
      <c r="L9" s="30">
        <f t="shared" si="9"/>
        <v>0</v>
      </c>
      <c r="M9" s="86">
        <v>0</v>
      </c>
      <c r="N9" s="26"/>
      <c r="O9" s="66" t="s">
        <v>74</v>
      </c>
      <c r="P9" s="29">
        <v>54</v>
      </c>
      <c r="Q9" s="29">
        <v>54</v>
      </c>
      <c r="R9" s="86">
        <f t="shared" si="3"/>
        <v>1</v>
      </c>
      <c r="S9" s="30">
        <f t="shared" si="4"/>
        <v>0</v>
      </c>
      <c r="T9" s="86">
        <f t="shared" si="5"/>
        <v>0</v>
      </c>
      <c r="U9" s="26"/>
      <c r="V9" s="66" t="s">
        <v>74</v>
      </c>
      <c r="W9" s="29">
        <v>89</v>
      </c>
      <c r="X9" s="29">
        <v>89</v>
      </c>
      <c r="Y9" s="86">
        <f t="shared" si="6"/>
        <v>1</v>
      </c>
      <c r="Z9" s="30">
        <f t="shared" si="7"/>
        <v>0</v>
      </c>
      <c r="AA9" s="86">
        <f t="shared" si="8"/>
        <v>0</v>
      </c>
    </row>
    <row r="10" spans="1:27" ht="16.5" x14ac:dyDescent="0.25">
      <c r="A10" s="66" t="s">
        <v>75</v>
      </c>
      <c r="B10" s="29">
        <v>44</v>
      </c>
      <c r="C10" s="30">
        <v>44</v>
      </c>
      <c r="D10" s="86">
        <f t="shared" si="0"/>
        <v>1</v>
      </c>
      <c r="E10" s="68">
        <f t="shared" si="1"/>
        <v>0</v>
      </c>
      <c r="F10" s="86">
        <f t="shared" si="2"/>
        <v>0</v>
      </c>
      <c r="G10" s="25"/>
      <c r="H10" s="66" t="s">
        <v>75</v>
      </c>
      <c r="I10" s="29">
        <v>0</v>
      </c>
      <c r="J10" s="29">
        <v>0</v>
      </c>
      <c r="K10" s="86">
        <v>0</v>
      </c>
      <c r="L10" s="30">
        <f t="shared" si="9"/>
        <v>0</v>
      </c>
      <c r="M10" s="86">
        <v>0</v>
      </c>
      <c r="N10" s="26"/>
      <c r="O10" s="66" t="s">
        <v>75</v>
      </c>
      <c r="P10" s="29">
        <v>46</v>
      </c>
      <c r="Q10" s="29">
        <v>45</v>
      </c>
      <c r="R10" s="86">
        <f t="shared" si="3"/>
        <v>0.97826086956521741</v>
      </c>
      <c r="S10" s="30">
        <f t="shared" si="4"/>
        <v>1</v>
      </c>
      <c r="T10" s="86">
        <f t="shared" si="5"/>
        <v>2.1739130434782608E-2</v>
      </c>
      <c r="U10" s="26"/>
      <c r="V10" s="66" t="s">
        <v>75</v>
      </c>
      <c r="W10" s="29">
        <v>52</v>
      </c>
      <c r="X10" s="29">
        <v>52</v>
      </c>
      <c r="Y10" s="86">
        <f t="shared" si="6"/>
        <v>1</v>
      </c>
      <c r="Z10" s="30">
        <f t="shared" si="7"/>
        <v>0</v>
      </c>
      <c r="AA10" s="86">
        <f t="shared" si="8"/>
        <v>0</v>
      </c>
    </row>
    <row r="11" spans="1:27" ht="16.5" x14ac:dyDescent="0.25">
      <c r="A11" s="66" t="s">
        <v>76</v>
      </c>
      <c r="B11" s="29">
        <v>15</v>
      </c>
      <c r="C11" s="30">
        <v>15</v>
      </c>
      <c r="D11" s="86">
        <f t="shared" si="0"/>
        <v>1</v>
      </c>
      <c r="E11" s="68">
        <f t="shared" si="1"/>
        <v>0</v>
      </c>
      <c r="F11" s="86">
        <f t="shared" si="2"/>
        <v>0</v>
      </c>
      <c r="G11" s="25"/>
      <c r="H11" s="66" t="s">
        <v>76</v>
      </c>
      <c r="I11" s="29">
        <v>0</v>
      </c>
      <c r="J11" s="29">
        <v>0</v>
      </c>
      <c r="K11" s="86">
        <v>0</v>
      </c>
      <c r="L11" s="30">
        <f t="shared" si="9"/>
        <v>0</v>
      </c>
      <c r="M11" s="86">
        <v>0</v>
      </c>
      <c r="N11" s="26"/>
      <c r="O11" s="66" t="s">
        <v>76</v>
      </c>
      <c r="P11" s="29">
        <v>15</v>
      </c>
      <c r="Q11" s="29">
        <v>15</v>
      </c>
      <c r="R11" s="86">
        <f t="shared" si="3"/>
        <v>1</v>
      </c>
      <c r="S11" s="30">
        <f t="shared" si="4"/>
        <v>0</v>
      </c>
      <c r="T11" s="86">
        <f t="shared" si="5"/>
        <v>0</v>
      </c>
      <c r="U11" s="26"/>
      <c r="V11" s="66" t="s">
        <v>76</v>
      </c>
      <c r="W11" s="29">
        <v>19</v>
      </c>
      <c r="X11" s="29">
        <v>19</v>
      </c>
      <c r="Y11" s="86">
        <f t="shared" si="6"/>
        <v>1</v>
      </c>
      <c r="Z11" s="30">
        <f t="shared" si="7"/>
        <v>0</v>
      </c>
      <c r="AA11" s="86">
        <f t="shared" si="8"/>
        <v>0</v>
      </c>
    </row>
    <row r="12" spans="1:27" ht="16.5" x14ac:dyDescent="0.25">
      <c r="A12" s="66" t="s">
        <v>36</v>
      </c>
      <c r="B12" s="29">
        <v>36</v>
      </c>
      <c r="C12" s="30">
        <v>36</v>
      </c>
      <c r="D12" s="86">
        <f t="shared" si="0"/>
        <v>1</v>
      </c>
      <c r="E12" s="68">
        <f t="shared" si="1"/>
        <v>0</v>
      </c>
      <c r="F12" s="86">
        <f t="shared" si="2"/>
        <v>0</v>
      </c>
      <c r="G12" s="25"/>
      <c r="H12" s="66" t="s">
        <v>36</v>
      </c>
      <c r="I12" s="29">
        <v>0</v>
      </c>
      <c r="J12" s="29">
        <v>0</v>
      </c>
      <c r="K12" s="86">
        <v>0</v>
      </c>
      <c r="L12" s="30">
        <f t="shared" si="9"/>
        <v>0</v>
      </c>
      <c r="M12" s="86">
        <v>0</v>
      </c>
      <c r="N12" s="26"/>
      <c r="O12" s="66" t="s">
        <v>36</v>
      </c>
      <c r="P12" s="29">
        <v>41</v>
      </c>
      <c r="Q12" s="29">
        <v>41</v>
      </c>
      <c r="R12" s="86">
        <f t="shared" si="3"/>
        <v>1</v>
      </c>
      <c r="S12" s="30">
        <f t="shared" si="4"/>
        <v>0</v>
      </c>
      <c r="T12" s="86">
        <f t="shared" si="5"/>
        <v>0</v>
      </c>
      <c r="U12" s="26"/>
      <c r="V12" s="66" t="s">
        <v>36</v>
      </c>
      <c r="W12" s="29">
        <v>26</v>
      </c>
      <c r="X12" s="29">
        <v>26</v>
      </c>
      <c r="Y12" s="86">
        <f t="shared" si="6"/>
        <v>1</v>
      </c>
      <c r="Z12" s="30">
        <f t="shared" si="7"/>
        <v>0</v>
      </c>
      <c r="AA12" s="86">
        <f t="shared" si="8"/>
        <v>0</v>
      </c>
    </row>
    <row r="13" spans="1:27" ht="16.5" x14ac:dyDescent="0.25">
      <c r="A13" s="66" t="s">
        <v>77</v>
      </c>
      <c r="B13" s="29">
        <v>18</v>
      </c>
      <c r="C13" s="30">
        <v>18</v>
      </c>
      <c r="D13" s="86">
        <f t="shared" si="0"/>
        <v>1</v>
      </c>
      <c r="E13" s="68">
        <f t="shared" si="1"/>
        <v>0</v>
      </c>
      <c r="F13" s="86">
        <f t="shared" si="2"/>
        <v>0</v>
      </c>
      <c r="G13" s="25"/>
      <c r="H13" s="66" t="s">
        <v>77</v>
      </c>
      <c r="I13" s="29">
        <v>0</v>
      </c>
      <c r="J13" s="29">
        <v>0</v>
      </c>
      <c r="K13" s="86">
        <v>0</v>
      </c>
      <c r="L13" s="30">
        <f t="shared" si="9"/>
        <v>0</v>
      </c>
      <c r="M13" s="86">
        <v>0</v>
      </c>
      <c r="N13" s="26"/>
      <c r="O13" s="66" t="s">
        <v>77</v>
      </c>
      <c r="P13" s="29">
        <v>23</v>
      </c>
      <c r="Q13" s="29">
        <v>22</v>
      </c>
      <c r="R13" s="86">
        <f t="shared" si="3"/>
        <v>0.95652173913043481</v>
      </c>
      <c r="S13" s="30">
        <f t="shared" si="4"/>
        <v>1</v>
      </c>
      <c r="T13" s="86">
        <f t="shared" si="5"/>
        <v>4.3478260869565216E-2</v>
      </c>
      <c r="U13" s="26"/>
      <c r="V13" s="66" t="s">
        <v>77</v>
      </c>
      <c r="W13" s="29">
        <v>19</v>
      </c>
      <c r="X13" s="29">
        <v>19</v>
      </c>
      <c r="Y13" s="86">
        <f t="shared" si="6"/>
        <v>1</v>
      </c>
      <c r="Z13" s="30">
        <f t="shared" si="7"/>
        <v>0</v>
      </c>
      <c r="AA13" s="86">
        <f t="shared" si="8"/>
        <v>0</v>
      </c>
    </row>
    <row r="14" spans="1:27" ht="16.5" x14ac:dyDescent="0.25">
      <c r="A14" s="66" t="s">
        <v>38</v>
      </c>
      <c r="B14" s="29">
        <v>102</v>
      </c>
      <c r="C14" s="30">
        <v>102</v>
      </c>
      <c r="D14" s="86">
        <f t="shared" si="0"/>
        <v>1</v>
      </c>
      <c r="E14" s="68">
        <f t="shared" si="1"/>
        <v>0</v>
      </c>
      <c r="F14" s="86">
        <f t="shared" si="2"/>
        <v>0</v>
      </c>
      <c r="G14" s="25"/>
      <c r="H14" s="66" t="s">
        <v>38</v>
      </c>
      <c r="I14" s="29">
        <v>0</v>
      </c>
      <c r="J14" s="29">
        <v>0</v>
      </c>
      <c r="K14" s="86">
        <v>0</v>
      </c>
      <c r="L14" s="30">
        <f t="shared" si="9"/>
        <v>0</v>
      </c>
      <c r="M14" s="86">
        <v>0</v>
      </c>
      <c r="N14" s="26"/>
      <c r="O14" s="66" t="s">
        <v>38</v>
      </c>
      <c r="P14" s="29">
        <v>129</v>
      </c>
      <c r="Q14" s="29">
        <v>129</v>
      </c>
      <c r="R14" s="86">
        <f t="shared" si="3"/>
        <v>1</v>
      </c>
      <c r="S14" s="30">
        <f t="shared" si="4"/>
        <v>0</v>
      </c>
      <c r="T14" s="86">
        <f t="shared" si="5"/>
        <v>0</v>
      </c>
      <c r="U14" s="26"/>
      <c r="V14" s="66" t="s">
        <v>38</v>
      </c>
      <c r="W14" s="29">
        <v>59</v>
      </c>
      <c r="X14" s="29">
        <v>59</v>
      </c>
      <c r="Y14" s="86">
        <f t="shared" si="6"/>
        <v>1</v>
      </c>
      <c r="Z14" s="30">
        <f t="shared" si="7"/>
        <v>0</v>
      </c>
      <c r="AA14" s="86">
        <f t="shared" si="8"/>
        <v>0</v>
      </c>
    </row>
    <row r="15" spans="1:27" ht="16.5" x14ac:dyDescent="0.25">
      <c r="A15" s="66" t="s">
        <v>39</v>
      </c>
      <c r="B15" s="29">
        <v>119</v>
      </c>
      <c r="C15" s="30">
        <v>119</v>
      </c>
      <c r="D15" s="86">
        <f t="shared" si="0"/>
        <v>1</v>
      </c>
      <c r="E15" s="68">
        <f t="shared" si="1"/>
        <v>0</v>
      </c>
      <c r="F15" s="86">
        <f t="shared" si="2"/>
        <v>0</v>
      </c>
      <c r="G15" s="25"/>
      <c r="H15" s="66" t="s">
        <v>39</v>
      </c>
      <c r="I15" s="29">
        <v>0</v>
      </c>
      <c r="J15" s="29">
        <v>0</v>
      </c>
      <c r="K15" s="86">
        <v>0</v>
      </c>
      <c r="L15" s="30">
        <f t="shared" si="9"/>
        <v>0</v>
      </c>
      <c r="M15" s="86">
        <v>0</v>
      </c>
      <c r="N15" s="26"/>
      <c r="O15" s="66" t="s">
        <v>39</v>
      </c>
      <c r="P15" s="29">
        <v>143</v>
      </c>
      <c r="Q15" s="29">
        <v>140</v>
      </c>
      <c r="R15" s="86">
        <f t="shared" si="3"/>
        <v>0.97902097902097907</v>
      </c>
      <c r="S15" s="30">
        <f t="shared" si="4"/>
        <v>3</v>
      </c>
      <c r="T15" s="86">
        <f t="shared" si="5"/>
        <v>2.097902097902098E-2</v>
      </c>
      <c r="U15" s="26"/>
      <c r="V15" s="66" t="s">
        <v>39</v>
      </c>
      <c r="W15" s="29">
        <v>75</v>
      </c>
      <c r="X15" s="29">
        <v>75</v>
      </c>
      <c r="Y15" s="86">
        <f t="shared" si="6"/>
        <v>1</v>
      </c>
      <c r="Z15" s="30">
        <f t="shared" si="7"/>
        <v>0</v>
      </c>
      <c r="AA15" s="86">
        <f t="shared" si="8"/>
        <v>0</v>
      </c>
    </row>
    <row r="16" spans="1:27" x14ac:dyDescent="0.25">
      <c r="A16" s="66" t="s">
        <v>40</v>
      </c>
      <c r="B16" s="29">
        <v>258</v>
      </c>
      <c r="C16" s="30">
        <v>258</v>
      </c>
      <c r="D16" s="86">
        <f t="shared" si="0"/>
        <v>1</v>
      </c>
      <c r="E16" s="68">
        <f t="shared" si="1"/>
        <v>0</v>
      </c>
      <c r="F16" s="86">
        <f t="shared" si="2"/>
        <v>0</v>
      </c>
      <c r="G16" s="25"/>
      <c r="H16" s="66" t="s">
        <v>40</v>
      </c>
      <c r="I16" s="29">
        <v>0</v>
      </c>
      <c r="J16" s="29">
        <v>0</v>
      </c>
      <c r="K16" s="86">
        <v>0</v>
      </c>
      <c r="L16" s="30">
        <f t="shared" si="9"/>
        <v>0</v>
      </c>
      <c r="M16" s="86">
        <v>0</v>
      </c>
      <c r="N16" s="26"/>
      <c r="O16" s="66" t="s">
        <v>40</v>
      </c>
      <c r="P16" s="29">
        <v>290</v>
      </c>
      <c r="Q16" s="29">
        <v>289</v>
      </c>
      <c r="R16" s="86">
        <f t="shared" si="3"/>
        <v>0.99655172413793103</v>
      </c>
      <c r="S16" s="30">
        <f t="shared" si="4"/>
        <v>1</v>
      </c>
      <c r="T16" s="86">
        <f t="shared" si="5"/>
        <v>3.4482758620689655E-3</v>
      </c>
      <c r="U16" s="26"/>
      <c r="V16" s="66" t="s">
        <v>40</v>
      </c>
      <c r="W16" s="29">
        <v>116</v>
      </c>
      <c r="X16" s="29">
        <v>115</v>
      </c>
      <c r="Y16" s="86">
        <f t="shared" si="6"/>
        <v>0.99137931034482762</v>
      </c>
      <c r="Z16" s="30">
        <f t="shared" si="7"/>
        <v>1</v>
      </c>
      <c r="AA16" s="86">
        <f t="shared" si="8"/>
        <v>8.6206896551724137E-3</v>
      </c>
    </row>
    <row r="17" spans="1:27" x14ac:dyDescent="0.25">
      <c r="A17" s="66" t="s">
        <v>41</v>
      </c>
      <c r="B17" s="29">
        <v>887</v>
      </c>
      <c r="C17" s="30">
        <v>884</v>
      </c>
      <c r="D17" s="86">
        <f t="shared" si="0"/>
        <v>0.99661781285231121</v>
      </c>
      <c r="E17" s="68">
        <f t="shared" si="1"/>
        <v>3</v>
      </c>
      <c r="F17" s="86">
        <f t="shared" si="2"/>
        <v>3.3821871476888386E-3</v>
      </c>
      <c r="G17" s="25"/>
      <c r="H17" s="66" t="s">
        <v>41</v>
      </c>
      <c r="I17" s="29">
        <v>0</v>
      </c>
      <c r="J17" s="29">
        <v>0</v>
      </c>
      <c r="K17" s="86">
        <v>0</v>
      </c>
      <c r="L17" s="30">
        <f t="shared" si="9"/>
        <v>0</v>
      </c>
      <c r="M17" s="86">
        <v>0</v>
      </c>
      <c r="N17" s="26"/>
      <c r="O17" s="66" t="s">
        <v>41</v>
      </c>
      <c r="P17" s="29">
        <v>946</v>
      </c>
      <c r="Q17" s="29">
        <v>938</v>
      </c>
      <c r="R17" s="86">
        <f t="shared" si="3"/>
        <v>0.9915433403805497</v>
      </c>
      <c r="S17" s="30">
        <f t="shared" si="4"/>
        <v>8</v>
      </c>
      <c r="T17" s="86">
        <f t="shared" si="5"/>
        <v>8.4566596194503175E-3</v>
      </c>
      <c r="U17" s="26"/>
      <c r="V17" s="66" t="s">
        <v>41</v>
      </c>
      <c r="W17" s="29">
        <v>497</v>
      </c>
      <c r="X17" s="29">
        <v>494</v>
      </c>
      <c r="Y17" s="86">
        <f t="shared" si="6"/>
        <v>0.99396378269617702</v>
      </c>
      <c r="Z17" s="30">
        <f t="shared" si="7"/>
        <v>3</v>
      </c>
      <c r="AA17" s="86">
        <f t="shared" si="8"/>
        <v>6.0362173038229373E-3</v>
      </c>
    </row>
    <row r="18" spans="1:27" x14ac:dyDescent="0.25">
      <c r="A18" s="66" t="s">
        <v>42</v>
      </c>
      <c r="B18" s="29">
        <v>279</v>
      </c>
      <c r="C18" s="30">
        <v>279</v>
      </c>
      <c r="D18" s="86">
        <f t="shared" si="0"/>
        <v>1</v>
      </c>
      <c r="E18" s="68">
        <f t="shared" si="1"/>
        <v>0</v>
      </c>
      <c r="F18" s="86">
        <f t="shared" si="2"/>
        <v>0</v>
      </c>
      <c r="G18" s="25"/>
      <c r="H18" s="66" t="s">
        <v>42</v>
      </c>
      <c r="I18" s="29">
        <v>0</v>
      </c>
      <c r="J18" s="29">
        <v>0</v>
      </c>
      <c r="K18" s="86">
        <v>0</v>
      </c>
      <c r="L18" s="30">
        <f t="shared" si="9"/>
        <v>0</v>
      </c>
      <c r="M18" s="86">
        <v>0</v>
      </c>
      <c r="N18" s="26"/>
      <c r="O18" s="66" t="s">
        <v>42</v>
      </c>
      <c r="P18" s="29">
        <v>338</v>
      </c>
      <c r="Q18" s="29">
        <v>338</v>
      </c>
      <c r="R18" s="86">
        <f t="shared" si="3"/>
        <v>1</v>
      </c>
      <c r="S18" s="30">
        <f t="shared" si="4"/>
        <v>0</v>
      </c>
      <c r="T18" s="86">
        <f t="shared" si="5"/>
        <v>0</v>
      </c>
      <c r="U18" s="26"/>
      <c r="V18" s="66" t="s">
        <v>42</v>
      </c>
      <c r="W18" s="29">
        <v>153</v>
      </c>
      <c r="X18" s="29">
        <v>153</v>
      </c>
      <c r="Y18" s="86">
        <f t="shared" si="6"/>
        <v>1</v>
      </c>
      <c r="Z18" s="30">
        <f t="shared" si="7"/>
        <v>0</v>
      </c>
      <c r="AA18" s="86">
        <f t="shared" si="8"/>
        <v>0</v>
      </c>
    </row>
    <row r="19" spans="1:27" x14ac:dyDescent="0.25">
      <c r="A19" s="66" t="s">
        <v>43</v>
      </c>
      <c r="B19" s="29">
        <v>123</v>
      </c>
      <c r="C19" s="30">
        <v>123</v>
      </c>
      <c r="D19" s="86">
        <f t="shared" si="0"/>
        <v>1</v>
      </c>
      <c r="E19" s="68">
        <f t="shared" si="1"/>
        <v>0</v>
      </c>
      <c r="F19" s="86">
        <f t="shared" si="2"/>
        <v>0</v>
      </c>
      <c r="G19" s="25"/>
      <c r="H19" s="66" t="s">
        <v>43</v>
      </c>
      <c r="I19" s="29">
        <v>0</v>
      </c>
      <c r="J19" s="29">
        <v>0</v>
      </c>
      <c r="K19" s="86">
        <v>0</v>
      </c>
      <c r="L19" s="30">
        <f t="shared" si="9"/>
        <v>0</v>
      </c>
      <c r="M19" s="86">
        <v>0</v>
      </c>
      <c r="N19" s="26"/>
      <c r="O19" s="66" t="s">
        <v>43</v>
      </c>
      <c r="P19" s="29">
        <v>155</v>
      </c>
      <c r="Q19" s="29">
        <v>154</v>
      </c>
      <c r="R19" s="86">
        <f t="shared" si="3"/>
        <v>0.99354838709677418</v>
      </c>
      <c r="S19" s="30">
        <f t="shared" si="4"/>
        <v>1</v>
      </c>
      <c r="T19" s="86">
        <f t="shared" si="5"/>
        <v>6.4516129032258064E-3</v>
      </c>
      <c r="U19" s="26"/>
      <c r="V19" s="66" t="s">
        <v>43</v>
      </c>
      <c r="W19" s="29">
        <v>174</v>
      </c>
      <c r="X19" s="29">
        <v>174</v>
      </c>
      <c r="Y19" s="86">
        <f t="shared" si="6"/>
        <v>1</v>
      </c>
      <c r="Z19" s="30">
        <f t="shared" si="7"/>
        <v>0</v>
      </c>
      <c r="AA19" s="86">
        <f t="shared" si="8"/>
        <v>0</v>
      </c>
    </row>
    <row r="20" spans="1:27" x14ac:dyDescent="0.25">
      <c r="A20" s="66" t="s">
        <v>78</v>
      </c>
      <c r="B20" s="29">
        <v>58</v>
      </c>
      <c r="C20" s="30">
        <v>57</v>
      </c>
      <c r="D20" s="86">
        <f t="shared" si="0"/>
        <v>0.98275862068965514</v>
      </c>
      <c r="E20" s="68">
        <f t="shared" si="1"/>
        <v>1</v>
      </c>
      <c r="F20" s="86">
        <f t="shared" si="2"/>
        <v>1.7241379310344827E-2</v>
      </c>
      <c r="G20" s="25"/>
      <c r="H20" s="66" t="s">
        <v>78</v>
      </c>
      <c r="I20" s="29">
        <v>0</v>
      </c>
      <c r="J20" s="29">
        <v>0</v>
      </c>
      <c r="K20" s="86">
        <v>0</v>
      </c>
      <c r="L20" s="30">
        <f t="shared" si="9"/>
        <v>0</v>
      </c>
      <c r="M20" s="86">
        <v>0</v>
      </c>
      <c r="N20" s="26"/>
      <c r="O20" s="66" t="s">
        <v>78</v>
      </c>
      <c r="P20" s="29">
        <v>86</v>
      </c>
      <c r="Q20" s="29">
        <v>86</v>
      </c>
      <c r="R20" s="86">
        <f t="shared" si="3"/>
        <v>1</v>
      </c>
      <c r="S20" s="30">
        <f t="shared" si="4"/>
        <v>0</v>
      </c>
      <c r="T20" s="86">
        <f t="shared" si="5"/>
        <v>0</v>
      </c>
      <c r="U20" s="26"/>
      <c r="V20" s="66" t="s">
        <v>78</v>
      </c>
      <c r="W20" s="29">
        <v>87</v>
      </c>
      <c r="X20" s="29">
        <v>87</v>
      </c>
      <c r="Y20" s="86">
        <f t="shared" si="6"/>
        <v>1</v>
      </c>
      <c r="Z20" s="30">
        <f t="shared" si="7"/>
        <v>0</v>
      </c>
      <c r="AA20" s="86">
        <f t="shared" si="8"/>
        <v>0</v>
      </c>
    </row>
    <row r="21" spans="1:27" x14ac:dyDescent="0.25">
      <c r="A21" s="66" t="s">
        <v>15</v>
      </c>
      <c r="B21" s="70">
        <f>SUM(B7:B20)</f>
        <v>2154</v>
      </c>
      <c r="C21" s="70">
        <f>SUM(C7:C20)</f>
        <v>2150</v>
      </c>
      <c r="D21" s="93">
        <f t="shared" si="0"/>
        <v>0.99814298978644378</v>
      </c>
      <c r="E21" s="71">
        <f t="shared" si="1"/>
        <v>4</v>
      </c>
      <c r="F21" s="93">
        <f t="shared" si="2"/>
        <v>1.8570102135561746E-3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96">
        <v>0</v>
      </c>
      <c r="L21" s="42">
        <f t="shared" si="9"/>
        <v>0</v>
      </c>
      <c r="M21" s="96">
        <v>0</v>
      </c>
      <c r="N21" s="26"/>
      <c r="O21" s="66" t="s">
        <v>15</v>
      </c>
      <c r="P21" s="70">
        <f>SUM(P7:P20)</f>
        <v>2515</v>
      </c>
      <c r="Q21" s="70">
        <f>SUM(Q7:Q20)</f>
        <v>2499</v>
      </c>
      <c r="R21" s="96">
        <f t="shared" si="3"/>
        <v>0.99363817097415508</v>
      </c>
      <c r="S21" s="95">
        <f>SUM(S7:S20)</f>
        <v>16</v>
      </c>
      <c r="T21" s="93">
        <f t="shared" si="5"/>
        <v>6.3618290258449306E-3</v>
      </c>
      <c r="U21" s="26"/>
      <c r="V21" s="66" t="s">
        <v>15</v>
      </c>
      <c r="W21" s="70">
        <f>SUM(W7:W20)</f>
        <v>1480</v>
      </c>
      <c r="X21" s="70">
        <f>SUM(X7:X20)</f>
        <v>1476</v>
      </c>
      <c r="Y21" s="96">
        <f t="shared" si="6"/>
        <v>0.99729729729729732</v>
      </c>
      <c r="Z21" s="95">
        <f>SUM(Z7:Z20)</f>
        <v>4</v>
      </c>
      <c r="AA21" s="93">
        <f t="shared" si="8"/>
        <v>2.7027027027027029E-3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5" t="s">
        <v>45</v>
      </c>
      <c r="B23" s="136" t="s">
        <v>26</v>
      </c>
      <c r="C23" s="136" t="s">
        <v>27</v>
      </c>
      <c r="D23" s="133" t="s">
        <v>28</v>
      </c>
      <c r="E23" s="136" t="s">
        <v>29</v>
      </c>
      <c r="F23" s="133" t="s">
        <v>30</v>
      </c>
      <c r="G23" s="25"/>
      <c r="H23" s="135" t="s">
        <v>45</v>
      </c>
      <c r="I23" s="136" t="s">
        <v>26</v>
      </c>
      <c r="J23" s="136" t="s">
        <v>27</v>
      </c>
      <c r="K23" s="133" t="s">
        <v>28</v>
      </c>
      <c r="L23" s="136" t="s">
        <v>29</v>
      </c>
      <c r="M23" s="133" t="s">
        <v>30</v>
      </c>
      <c r="N23" s="26"/>
      <c r="O23" s="135" t="s">
        <v>45</v>
      </c>
      <c r="P23" s="136" t="s">
        <v>26</v>
      </c>
      <c r="Q23" s="136" t="s">
        <v>27</v>
      </c>
      <c r="R23" s="133" t="s">
        <v>28</v>
      </c>
      <c r="S23" s="136" t="s">
        <v>29</v>
      </c>
      <c r="T23" s="133" t="s">
        <v>30</v>
      </c>
      <c r="U23" s="26"/>
      <c r="V23" s="135" t="s">
        <v>45</v>
      </c>
      <c r="W23" s="136" t="s">
        <v>26</v>
      </c>
      <c r="X23" s="136" t="s">
        <v>27</v>
      </c>
      <c r="Y23" s="133" t="s">
        <v>28</v>
      </c>
      <c r="Z23" s="136" t="s">
        <v>29</v>
      </c>
      <c r="AA23" s="133" t="s">
        <v>30</v>
      </c>
    </row>
    <row r="24" spans="1:27" x14ac:dyDescent="0.25">
      <c r="A24" s="135"/>
      <c r="B24" s="136"/>
      <c r="C24" s="136"/>
      <c r="D24" s="133"/>
      <c r="E24" s="136"/>
      <c r="F24" s="133"/>
      <c r="G24" s="25"/>
      <c r="H24" s="135"/>
      <c r="I24" s="136"/>
      <c r="J24" s="136"/>
      <c r="K24" s="133"/>
      <c r="L24" s="136"/>
      <c r="M24" s="133"/>
      <c r="N24" s="26"/>
      <c r="O24" s="135"/>
      <c r="P24" s="136"/>
      <c r="Q24" s="136"/>
      <c r="R24" s="133"/>
      <c r="S24" s="136"/>
      <c r="T24" s="133"/>
      <c r="U24" s="26"/>
      <c r="V24" s="135"/>
      <c r="W24" s="136"/>
      <c r="X24" s="136"/>
      <c r="Y24" s="133"/>
      <c r="Z24" s="136"/>
      <c r="AA24" s="133"/>
    </row>
    <row r="25" spans="1:27" x14ac:dyDescent="0.25">
      <c r="A25" s="63" t="s">
        <v>46</v>
      </c>
      <c r="B25" s="35">
        <v>65</v>
      </c>
      <c r="C25" s="35">
        <v>65</v>
      </c>
      <c r="D25" s="91">
        <f t="shared" ref="D25:D35" si="10">+C25/B25</f>
        <v>1</v>
      </c>
      <c r="E25" s="64">
        <f t="shared" ref="E25:E35" si="11">+B25-C25</f>
        <v>0</v>
      </c>
      <c r="F25" s="91">
        <f t="shared" ref="F25:F35" si="12">+E25/B25</f>
        <v>0</v>
      </c>
      <c r="G25" s="25"/>
      <c r="H25" s="63" t="s">
        <v>46</v>
      </c>
      <c r="I25" s="35">
        <v>0</v>
      </c>
      <c r="J25" s="35">
        <v>0</v>
      </c>
      <c r="K25" s="91">
        <v>0</v>
      </c>
      <c r="L25" s="81">
        <f t="shared" ref="L25:L35" si="13">+I25-J25</f>
        <v>0</v>
      </c>
      <c r="M25" s="91">
        <v>0</v>
      </c>
      <c r="N25" s="26"/>
      <c r="O25" s="63" t="s">
        <v>46</v>
      </c>
      <c r="P25" s="35">
        <v>120</v>
      </c>
      <c r="Q25" s="35">
        <v>118</v>
      </c>
      <c r="R25" s="91">
        <f t="shared" ref="R25:R35" si="14">+Q25/P25</f>
        <v>0.98333333333333328</v>
      </c>
      <c r="S25" s="81">
        <f t="shared" ref="S25:S35" si="15">+P25-Q25</f>
        <v>2</v>
      </c>
      <c r="T25" s="91">
        <f t="shared" ref="T25:T35" si="16">+S25/P25</f>
        <v>1.6666666666666666E-2</v>
      </c>
      <c r="U25" s="26"/>
      <c r="V25" s="63" t="s">
        <v>46</v>
      </c>
      <c r="W25" s="35">
        <v>148</v>
      </c>
      <c r="X25" s="81">
        <v>148</v>
      </c>
      <c r="Y25" s="91">
        <f t="shared" ref="Y25:Y35" si="17">+X25/W25</f>
        <v>1</v>
      </c>
      <c r="Z25" s="81">
        <f t="shared" ref="Z25:Z35" si="18">+W25-X25</f>
        <v>0</v>
      </c>
      <c r="AA25" s="91">
        <f t="shared" ref="AA25:AA35" si="19">+Z25/W25</f>
        <v>0</v>
      </c>
    </row>
    <row r="26" spans="1:27" x14ac:dyDescent="0.25">
      <c r="A26" s="63" t="s">
        <v>47</v>
      </c>
      <c r="B26" s="35">
        <v>167</v>
      </c>
      <c r="C26" s="35">
        <v>164</v>
      </c>
      <c r="D26" s="91">
        <f t="shared" si="10"/>
        <v>0.98203592814371254</v>
      </c>
      <c r="E26" s="64">
        <f t="shared" si="11"/>
        <v>3</v>
      </c>
      <c r="F26" s="91">
        <f t="shared" si="12"/>
        <v>1.7964071856287425E-2</v>
      </c>
      <c r="G26" s="25"/>
      <c r="H26" s="63" t="s">
        <v>47</v>
      </c>
      <c r="I26" s="35">
        <v>0</v>
      </c>
      <c r="J26" s="35">
        <v>0</v>
      </c>
      <c r="K26" s="91">
        <v>0</v>
      </c>
      <c r="L26" s="81">
        <f t="shared" si="13"/>
        <v>0</v>
      </c>
      <c r="M26" s="91">
        <v>0</v>
      </c>
      <c r="N26" s="26"/>
      <c r="O26" s="63" t="s">
        <v>47</v>
      </c>
      <c r="P26" s="35">
        <v>272</v>
      </c>
      <c r="Q26" s="35">
        <v>271</v>
      </c>
      <c r="R26" s="91">
        <f t="shared" si="14"/>
        <v>0.99632352941176472</v>
      </c>
      <c r="S26" s="81">
        <f t="shared" si="15"/>
        <v>1</v>
      </c>
      <c r="T26" s="91">
        <f t="shared" si="16"/>
        <v>3.6764705882352941E-3</v>
      </c>
      <c r="U26" s="26"/>
      <c r="V26" s="63" t="s">
        <v>47</v>
      </c>
      <c r="W26" s="35">
        <v>98</v>
      </c>
      <c r="X26" s="81">
        <v>98</v>
      </c>
      <c r="Y26" s="91">
        <f t="shared" si="17"/>
        <v>1</v>
      </c>
      <c r="Z26" s="81">
        <f t="shared" si="18"/>
        <v>0</v>
      </c>
      <c r="AA26" s="91">
        <f t="shared" si="19"/>
        <v>0</v>
      </c>
    </row>
    <row r="27" spans="1:27" x14ac:dyDescent="0.25">
      <c r="A27" s="63" t="s">
        <v>79</v>
      </c>
      <c r="B27" s="35">
        <v>23</v>
      </c>
      <c r="C27" s="35">
        <v>23</v>
      </c>
      <c r="D27" s="91">
        <f t="shared" si="10"/>
        <v>1</v>
      </c>
      <c r="E27" s="64">
        <f t="shared" si="11"/>
        <v>0</v>
      </c>
      <c r="F27" s="91">
        <f t="shared" si="12"/>
        <v>0</v>
      </c>
      <c r="G27" s="25"/>
      <c r="H27" s="63" t="s">
        <v>79</v>
      </c>
      <c r="I27" s="35">
        <v>0</v>
      </c>
      <c r="J27" s="35">
        <v>0</v>
      </c>
      <c r="K27" s="91">
        <v>0</v>
      </c>
      <c r="L27" s="81">
        <f t="shared" si="13"/>
        <v>0</v>
      </c>
      <c r="M27" s="91">
        <v>0</v>
      </c>
      <c r="N27" s="26"/>
      <c r="O27" s="63" t="s">
        <v>79</v>
      </c>
      <c r="P27" s="35">
        <v>25</v>
      </c>
      <c r="Q27" s="35">
        <v>25</v>
      </c>
      <c r="R27" s="91">
        <f t="shared" si="14"/>
        <v>1</v>
      </c>
      <c r="S27" s="81">
        <f t="shared" si="15"/>
        <v>0</v>
      </c>
      <c r="T27" s="91">
        <f t="shared" si="16"/>
        <v>0</v>
      </c>
      <c r="U27" s="26"/>
      <c r="V27" s="63" t="s">
        <v>79</v>
      </c>
      <c r="W27" s="35">
        <v>45</v>
      </c>
      <c r="X27" s="81">
        <v>45</v>
      </c>
      <c r="Y27" s="91">
        <f t="shared" si="17"/>
        <v>1</v>
      </c>
      <c r="Z27" s="81">
        <f t="shared" si="18"/>
        <v>0</v>
      </c>
      <c r="AA27" s="91">
        <f t="shared" si="19"/>
        <v>0</v>
      </c>
    </row>
    <row r="28" spans="1:27" x14ac:dyDescent="0.25">
      <c r="A28" s="63" t="s">
        <v>80</v>
      </c>
      <c r="B28" s="35">
        <v>355</v>
      </c>
      <c r="C28" s="35">
        <v>351</v>
      </c>
      <c r="D28" s="91">
        <f t="shared" si="10"/>
        <v>0.9887323943661972</v>
      </c>
      <c r="E28" s="64">
        <f t="shared" si="11"/>
        <v>4</v>
      </c>
      <c r="F28" s="91">
        <f t="shared" si="12"/>
        <v>1.1267605633802818E-2</v>
      </c>
      <c r="G28" s="25"/>
      <c r="H28" s="63" t="s">
        <v>80</v>
      </c>
      <c r="I28" s="35">
        <v>0</v>
      </c>
      <c r="J28" s="35">
        <v>0</v>
      </c>
      <c r="K28" s="91">
        <v>0</v>
      </c>
      <c r="L28" s="81">
        <f t="shared" si="13"/>
        <v>0</v>
      </c>
      <c r="M28" s="91">
        <v>0</v>
      </c>
      <c r="N28" s="26"/>
      <c r="O28" s="63" t="s">
        <v>80</v>
      </c>
      <c r="P28" s="35">
        <v>473</v>
      </c>
      <c r="Q28" s="35">
        <v>470</v>
      </c>
      <c r="R28" s="91">
        <f t="shared" si="14"/>
        <v>0.9936575052854123</v>
      </c>
      <c r="S28" s="81">
        <f t="shared" si="15"/>
        <v>3</v>
      </c>
      <c r="T28" s="91">
        <f t="shared" si="16"/>
        <v>6.3424947145877377E-3</v>
      </c>
      <c r="U28" s="26"/>
      <c r="V28" s="63" t="s">
        <v>80</v>
      </c>
      <c r="W28" s="35">
        <v>380</v>
      </c>
      <c r="X28" s="81">
        <v>380</v>
      </c>
      <c r="Y28" s="91">
        <f t="shared" si="17"/>
        <v>1</v>
      </c>
      <c r="Z28" s="81">
        <f t="shared" si="18"/>
        <v>0</v>
      </c>
      <c r="AA28" s="91">
        <f t="shared" si="19"/>
        <v>0</v>
      </c>
    </row>
    <row r="29" spans="1:27" x14ac:dyDescent="0.25">
      <c r="A29" s="63" t="s">
        <v>50</v>
      </c>
      <c r="B29" s="35">
        <v>5</v>
      </c>
      <c r="C29" s="35">
        <v>5</v>
      </c>
      <c r="D29" s="91">
        <f t="shared" si="10"/>
        <v>1</v>
      </c>
      <c r="E29" s="64">
        <f t="shared" si="11"/>
        <v>0</v>
      </c>
      <c r="F29" s="91">
        <f t="shared" si="12"/>
        <v>0</v>
      </c>
      <c r="G29" s="25"/>
      <c r="H29" s="63" t="s">
        <v>50</v>
      </c>
      <c r="I29" s="35">
        <v>0</v>
      </c>
      <c r="J29" s="35">
        <v>0</v>
      </c>
      <c r="K29" s="91">
        <v>0</v>
      </c>
      <c r="L29" s="81">
        <f t="shared" si="13"/>
        <v>0</v>
      </c>
      <c r="M29" s="91">
        <v>0</v>
      </c>
      <c r="N29" s="26"/>
      <c r="O29" s="63" t="s">
        <v>50</v>
      </c>
      <c r="P29" s="35">
        <v>12</v>
      </c>
      <c r="Q29" s="35">
        <v>12</v>
      </c>
      <c r="R29" s="91">
        <f t="shared" si="14"/>
        <v>1</v>
      </c>
      <c r="S29" s="81">
        <f t="shared" si="15"/>
        <v>0</v>
      </c>
      <c r="T29" s="91">
        <f t="shared" si="16"/>
        <v>0</v>
      </c>
      <c r="U29" s="26"/>
      <c r="V29" s="63" t="s">
        <v>50</v>
      </c>
      <c r="W29" s="35">
        <v>16</v>
      </c>
      <c r="X29" s="81">
        <v>16</v>
      </c>
      <c r="Y29" s="91">
        <f t="shared" si="17"/>
        <v>1</v>
      </c>
      <c r="Z29" s="81">
        <f t="shared" si="18"/>
        <v>0</v>
      </c>
      <c r="AA29" s="91">
        <f t="shared" si="19"/>
        <v>0</v>
      </c>
    </row>
    <row r="30" spans="1:27" x14ac:dyDescent="0.25">
      <c r="A30" s="63" t="s">
        <v>51</v>
      </c>
      <c r="B30" s="35">
        <v>75</v>
      </c>
      <c r="C30" s="35">
        <v>74</v>
      </c>
      <c r="D30" s="91">
        <f t="shared" si="10"/>
        <v>0.98666666666666669</v>
      </c>
      <c r="E30" s="64">
        <f t="shared" si="11"/>
        <v>1</v>
      </c>
      <c r="F30" s="91">
        <f t="shared" si="12"/>
        <v>1.3333333333333334E-2</v>
      </c>
      <c r="G30" s="25"/>
      <c r="H30" s="63" t="s">
        <v>51</v>
      </c>
      <c r="I30" s="35">
        <v>0</v>
      </c>
      <c r="J30" s="35">
        <v>0</v>
      </c>
      <c r="K30" s="91">
        <v>0</v>
      </c>
      <c r="L30" s="81">
        <f t="shared" si="13"/>
        <v>0</v>
      </c>
      <c r="M30" s="91">
        <v>0</v>
      </c>
      <c r="N30" s="26"/>
      <c r="O30" s="63" t="s">
        <v>51</v>
      </c>
      <c r="P30" s="35">
        <v>92</v>
      </c>
      <c r="Q30" s="35">
        <v>92</v>
      </c>
      <c r="R30" s="91">
        <f t="shared" si="14"/>
        <v>1</v>
      </c>
      <c r="S30" s="81">
        <f t="shared" si="15"/>
        <v>0</v>
      </c>
      <c r="T30" s="91">
        <f t="shared" si="16"/>
        <v>0</v>
      </c>
      <c r="U30" s="26"/>
      <c r="V30" s="63" t="s">
        <v>51</v>
      </c>
      <c r="W30" s="35">
        <v>113</v>
      </c>
      <c r="X30" s="81">
        <v>112</v>
      </c>
      <c r="Y30" s="91">
        <f t="shared" si="17"/>
        <v>0.99115044247787609</v>
      </c>
      <c r="Z30" s="81">
        <f t="shared" si="18"/>
        <v>1</v>
      </c>
      <c r="AA30" s="91">
        <f t="shared" si="19"/>
        <v>8.8495575221238937E-3</v>
      </c>
    </row>
    <row r="31" spans="1:27" x14ac:dyDescent="0.25">
      <c r="A31" s="63" t="s">
        <v>52</v>
      </c>
      <c r="B31" s="35">
        <v>110</v>
      </c>
      <c r="C31" s="35">
        <v>109</v>
      </c>
      <c r="D31" s="91">
        <f t="shared" si="10"/>
        <v>0.99090909090909096</v>
      </c>
      <c r="E31" s="64">
        <f t="shared" si="11"/>
        <v>1</v>
      </c>
      <c r="F31" s="91">
        <f t="shared" si="12"/>
        <v>9.0909090909090905E-3</v>
      </c>
      <c r="G31" s="25"/>
      <c r="H31" s="63" t="s">
        <v>52</v>
      </c>
      <c r="I31" s="35">
        <v>0</v>
      </c>
      <c r="J31" s="35">
        <v>0</v>
      </c>
      <c r="K31" s="91">
        <v>0</v>
      </c>
      <c r="L31" s="81">
        <f t="shared" si="13"/>
        <v>0</v>
      </c>
      <c r="M31" s="91">
        <v>0</v>
      </c>
      <c r="N31" s="26"/>
      <c r="O31" s="63" t="s">
        <v>52</v>
      </c>
      <c r="P31" s="35">
        <v>111</v>
      </c>
      <c r="Q31" s="35">
        <v>111</v>
      </c>
      <c r="R31" s="91">
        <f t="shared" si="14"/>
        <v>1</v>
      </c>
      <c r="S31" s="81">
        <f t="shared" si="15"/>
        <v>0</v>
      </c>
      <c r="T31" s="91">
        <f t="shared" si="16"/>
        <v>0</v>
      </c>
      <c r="U31" s="26"/>
      <c r="V31" s="63" t="s">
        <v>52</v>
      </c>
      <c r="W31" s="35">
        <v>90</v>
      </c>
      <c r="X31" s="81">
        <v>90</v>
      </c>
      <c r="Y31" s="91">
        <f t="shared" si="17"/>
        <v>1</v>
      </c>
      <c r="Z31" s="81">
        <f t="shared" si="18"/>
        <v>0</v>
      </c>
      <c r="AA31" s="91">
        <f t="shared" si="19"/>
        <v>0</v>
      </c>
    </row>
    <row r="32" spans="1:27" x14ac:dyDescent="0.25">
      <c r="A32" s="63" t="s">
        <v>53</v>
      </c>
      <c r="B32" s="35">
        <v>11</v>
      </c>
      <c r="C32" s="35">
        <v>11</v>
      </c>
      <c r="D32" s="91">
        <f t="shared" si="10"/>
        <v>1</v>
      </c>
      <c r="E32" s="64">
        <f t="shared" si="11"/>
        <v>0</v>
      </c>
      <c r="F32" s="91">
        <f t="shared" si="12"/>
        <v>0</v>
      </c>
      <c r="G32" s="25"/>
      <c r="H32" s="63" t="s">
        <v>53</v>
      </c>
      <c r="I32" s="35">
        <v>0</v>
      </c>
      <c r="J32" s="35">
        <v>0</v>
      </c>
      <c r="K32" s="91">
        <v>0</v>
      </c>
      <c r="L32" s="81">
        <f t="shared" si="13"/>
        <v>0</v>
      </c>
      <c r="M32" s="91">
        <v>0</v>
      </c>
      <c r="N32" s="26"/>
      <c r="O32" s="63" t="s">
        <v>53</v>
      </c>
      <c r="P32" s="35">
        <v>26</v>
      </c>
      <c r="Q32" s="35">
        <v>26</v>
      </c>
      <c r="R32" s="91">
        <f t="shared" si="14"/>
        <v>1</v>
      </c>
      <c r="S32" s="81">
        <f t="shared" si="15"/>
        <v>0</v>
      </c>
      <c r="T32" s="91">
        <f t="shared" si="16"/>
        <v>0</v>
      </c>
      <c r="U32" s="26"/>
      <c r="V32" s="63" t="s">
        <v>53</v>
      </c>
      <c r="W32" s="35">
        <v>29</v>
      </c>
      <c r="X32" s="81">
        <v>29</v>
      </c>
      <c r="Y32" s="91">
        <f t="shared" si="17"/>
        <v>1</v>
      </c>
      <c r="Z32" s="81">
        <f t="shared" si="18"/>
        <v>0</v>
      </c>
      <c r="AA32" s="91">
        <f t="shared" si="19"/>
        <v>0</v>
      </c>
    </row>
    <row r="33" spans="1:27" x14ac:dyDescent="0.25">
      <c r="A33" s="63" t="s">
        <v>54</v>
      </c>
      <c r="B33" s="35">
        <v>6</v>
      </c>
      <c r="C33" s="35">
        <v>6</v>
      </c>
      <c r="D33" s="91">
        <f t="shared" si="10"/>
        <v>1</v>
      </c>
      <c r="E33" s="64">
        <f t="shared" si="11"/>
        <v>0</v>
      </c>
      <c r="F33" s="91">
        <f t="shared" si="12"/>
        <v>0</v>
      </c>
      <c r="G33" s="25"/>
      <c r="H33" s="63" t="s">
        <v>54</v>
      </c>
      <c r="I33" s="35">
        <v>0</v>
      </c>
      <c r="J33" s="35">
        <v>0</v>
      </c>
      <c r="K33" s="91">
        <v>0</v>
      </c>
      <c r="L33" s="81">
        <f t="shared" si="13"/>
        <v>0</v>
      </c>
      <c r="M33" s="91">
        <v>0</v>
      </c>
      <c r="N33" s="26"/>
      <c r="O33" s="63" t="s">
        <v>54</v>
      </c>
      <c r="P33" s="35">
        <v>5</v>
      </c>
      <c r="Q33" s="35">
        <v>5</v>
      </c>
      <c r="R33" s="91">
        <f t="shared" si="14"/>
        <v>1</v>
      </c>
      <c r="S33" s="81">
        <f t="shared" si="15"/>
        <v>0</v>
      </c>
      <c r="T33" s="91">
        <f t="shared" si="16"/>
        <v>0</v>
      </c>
      <c r="U33" s="26"/>
      <c r="V33" s="63" t="s">
        <v>54</v>
      </c>
      <c r="W33" s="35">
        <v>6</v>
      </c>
      <c r="X33" s="81">
        <v>6</v>
      </c>
      <c r="Y33" s="91">
        <f t="shared" si="17"/>
        <v>1</v>
      </c>
      <c r="Z33" s="81">
        <f t="shared" si="18"/>
        <v>0</v>
      </c>
      <c r="AA33" s="91">
        <f t="shared" si="19"/>
        <v>0</v>
      </c>
    </row>
    <row r="34" spans="1:27" x14ac:dyDescent="0.25">
      <c r="A34" s="63" t="s">
        <v>55</v>
      </c>
      <c r="B34" s="35">
        <v>6</v>
      </c>
      <c r="C34" s="35">
        <v>6</v>
      </c>
      <c r="D34" s="91">
        <f t="shared" si="10"/>
        <v>1</v>
      </c>
      <c r="E34" s="64">
        <f t="shared" si="11"/>
        <v>0</v>
      </c>
      <c r="F34" s="91">
        <f t="shared" si="12"/>
        <v>0</v>
      </c>
      <c r="G34" s="25"/>
      <c r="H34" s="63" t="s">
        <v>55</v>
      </c>
      <c r="I34" s="35">
        <v>0</v>
      </c>
      <c r="J34" s="35">
        <v>0</v>
      </c>
      <c r="K34" s="91">
        <v>0</v>
      </c>
      <c r="L34" s="81">
        <f t="shared" si="13"/>
        <v>0</v>
      </c>
      <c r="M34" s="91">
        <v>0</v>
      </c>
      <c r="N34" s="26"/>
      <c r="O34" s="63" t="s">
        <v>55</v>
      </c>
      <c r="P34" s="35">
        <v>2</v>
      </c>
      <c r="Q34" s="35">
        <v>2</v>
      </c>
      <c r="R34" s="91">
        <f t="shared" si="14"/>
        <v>1</v>
      </c>
      <c r="S34" s="81">
        <f t="shared" si="15"/>
        <v>0</v>
      </c>
      <c r="T34" s="91">
        <f t="shared" si="16"/>
        <v>0</v>
      </c>
      <c r="U34" s="26"/>
      <c r="V34" s="63" t="s">
        <v>55</v>
      </c>
      <c r="W34" s="35">
        <v>6</v>
      </c>
      <c r="X34" s="81">
        <v>6</v>
      </c>
      <c r="Y34" s="91">
        <f>IFERROR(+X34/W34,"0.00"%)</f>
        <v>1</v>
      </c>
      <c r="Z34" s="81">
        <f t="shared" si="18"/>
        <v>0</v>
      </c>
      <c r="AA34" s="91">
        <f>IFERROR(+Z34/W34,"0%")</f>
        <v>0</v>
      </c>
    </row>
    <row r="35" spans="1:27" x14ac:dyDescent="0.25">
      <c r="A35" s="63" t="s">
        <v>15</v>
      </c>
      <c r="B35" s="65">
        <f>SUM(B25:B34)</f>
        <v>823</v>
      </c>
      <c r="C35" s="65">
        <f>SUM(C25:C34)</f>
        <v>814</v>
      </c>
      <c r="D35" s="92">
        <f t="shared" si="10"/>
        <v>0.98906439854191985</v>
      </c>
      <c r="E35" s="76">
        <f t="shared" si="11"/>
        <v>9</v>
      </c>
      <c r="F35" s="92">
        <f t="shared" si="12"/>
        <v>1.0935601458080195E-2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92">
        <v>0</v>
      </c>
      <c r="L35" s="36">
        <f t="shared" si="13"/>
        <v>0</v>
      </c>
      <c r="M35" s="92">
        <v>0</v>
      </c>
      <c r="N35" s="26"/>
      <c r="O35" s="63" t="s">
        <v>15</v>
      </c>
      <c r="P35" s="65">
        <f>SUM(P25:P34)</f>
        <v>1138</v>
      </c>
      <c r="Q35" s="65">
        <f>SUM(Q25:Q34)</f>
        <v>1132</v>
      </c>
      <c r="R35" s="92">
        <f t="shared" si="14"/>
        <v>0.99472759226713536</v>
      </c>
      <c r="S35" s="94">
        <f t="shared" si="15"/>
        <v>6</v>
      </c>
      <c r="T35" s="92">
        <f t="shared" si="16"/>
        <v>5.272407732864675E-3</v>
      </c>
      <c r="U35" s="26"/>
      <c r="V35" s="63" t="s">
        <v>15</v>
      </c>
      <c r="W35" s="65">
        <f>SUM(W25:W34)</f>
        <v>931</v>
      </c>
      <c r="X35" s="65">
        <f>SUM(X25:X34)</f>
        <v>930</v>
      </c>
      <c r="Y35" s="92">
        <f t="shared" si="17"/>
        <v>0.9989258861439313</v>
      </c>
      <c r="Z35" s="94">
        <f t="shared" si="18"/>
        <v>1</v>
      </c>
      <c r="AA35" s="92">
        <f t="shared" si="19"/>
        <v>1.0741138560687433E-3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34" t="s">
        <v>56</v>
      </c>
      <c r="B37" s="134" t="s">
        <v>26</v>
      </c>
      <c r="C37" s="134" t="s">
        <v>27</v>
      </c>
      <c r="D37" s="133" t="s">
        <v>28</v>
      </c>
      <c r="E37" s="134" t="s">
        <v>29</v>
      </c>
      <c r="F37" s="133" t="s">
        <v>30</v>
      </c>
      <c r="G37" s="25"/>
      <c r="H37" s="134" t="s">
        <v>56</v>
      </c>
      <c r="I37" s="134" t="s">
        <v>26</v>
      </c>
      <c r="J37" s="134" t="s">
        <v>27</v>
      </c>
      <c r="K37" s="133" t="s">
        <v>28</v>
      </c>
      <c r="L37" s="134" t="s">
        <v>29</v>
      </c>
      <c r="M37" s="133" t="s">
        <v>30</v>
      </c>
      <c r="N37" s="26"/>
      <c r="O37" s="134" t="s">
        <v>56</v>
      </c>
      <c r="P37" s="134" t="s">
        <v>26</v>
      </c>
      <c r="Q37" s="134" t="s">
        <v>27</v>
      </c>
      <c r="R37" s="133" t="s">
        <v>28</v>
      </c>
      <c r="S37" s="134" t="s">
        <v>29</v>
      </c>
      <c r="T37" s="133" t="s">
        <v>30</v>
      </c>
      <c r="U37" s="26"/>
      <c r="V37" s="134" t="s">
        <v>56</v>
      </c>
      <c r="W37" s="134" t="s">
        <v>26</v>
      </c>
      <c r="X37" s="134" t="s">
        <v>27</v>
      </c>
      <c r="Y37" s="133" t="s">
        <v>28</v>
      </c>
      <c r="Z37" s="134" t="s">
        <v>29</v>
      </c>
      <c r="AA37" s="133" t="s">
        <v>30</v>
      </c>
    </row>
    <row r="38" spans="1:27" x14ac:dyDescent="0.25">
      <c r="A38" s="134"/>
      <c r="B38" s="134"/>
      <c r="C38" s="134"/>
      <c r="D38" s="133"/>
      <c r="E38" s="134"/>
      <c r="F38" s="133"/>
      <c r="G38" s="25"/>
      <c r="H38" s="134"/>
      <c r="I38" s="134"/>
      <c r="J38" s="134"/>
      <c r="K38" s="133"/>
      <c r="L38" s="134"/>
      <c r="M38" s="133"/>
      <c r="N38" s="26"/>
      <c r="O38" s="134"/>
      <c r="P38" s="134"/>
      <c r="Q38" s="134"/>
      <c r="R38" s="133"/>
      <c r="S38" s="134"/>
      <c r="T38" s="133"/>
      <c r="U38" s="26"/>
      <c r="V38" s="134"/>
      <c r="W38" s="134"/>
      <c r="X38" s="134"/>
      <c r="Y38" s="133"/>
      <c r="Z38" s="134"/>
      <c r="AA38" s="133"/>
    </row>
    <row r="39" spans="1:27" x14ac:dyDescent="0.25">
      <c r="A39" s="72" t="s">
        <v>57</v>
      </c>
      <c r="B39" s="38">
        <v>2699</v>
      </c>
      <c r="C39" s="38">
        <v>2679</v>
      </c>
      <c r="D39" s="87">
        <f t="shared" ref="D39:D47" si="20">+C39/B39</f>
        <v>0.99258984809188588</v>
      </c>
      <c r="E39" s="73">
        <f t="shared" ref="E39:E47" si="21">+B39-C39</f>
        <v>20</v>
      </c>
      <c r="F39" s="87">
        <f t="shared" ref="F39:F47" si="22">+E39/B39</f>
        <v>7.4101519081141163E-3</v>
      </c>
      <c r="G39" s="25"/>
      <c r="H39" s="72" t="s">
        <v>57</v>
      </c>
      <c r="I39" s="38">
        <v>0</v>
      </c>
      <c r="J39" s="38">
        <v>0</v>
      </c>
      <c r="K39" s="87">
        <v>0</v>
      </c>
      <c r="L39" s="40">
        <f t="shared" ref="L39:L47" si="23">+I39-J39</f>
        <v>0</v>
      </c>
      <c r="M39" s="87">
        <v>0</v>
      </c>
      <c r="N39" s="26"/>
      <c r="O39" s="72" t="s">
        <v>57</v>
      </c>
      <c r="P39" s="38">
        <v>2317</v>
      </c>
      <c r="Q39" s="38">
        <v>2292</v>
      </c>
      <c r="R39" s="87">
        <f t="shared" ref="R39:R47" si="24">+Q39/P39</f>
        <v>0.98921018558480789</v>
      </c>
      <c r="S39" s="40">
        <f t="shared" ref="S39:S47" si="25">+P39-Q39</f>
        <v>25</v>
      </c>
      <c r="T39" s="87">
        <f t="shared" ref="T39:T47" si="26">+S39/P39</f>
        <v>1.078981441519206E-2</v>
      </c>
      <c r="U39" s="26"/>
      <c r="V39" s="72" t="s">
        <v>57</v>
      </c>
      <c r="W39" s="38">
        <v>2286</v>
      </c>
      <c r="X39" s="40">
        <v>2271</v>
      </c>
      <c r="Y39" s="87">
        <f t="shared" ref="Y39:Y47" si="27">+X39/W39</f>
        <v>0.9934383202099738</v>
      </c>
      <c r="Z39" s="40">
        <f t="shared" ref="Z39:Z47" si="28">+W39-X39</f>
        <v>15</v>
      </c>
      <c r="AA39" s="87">
        <f t="shared" ref="AA39:AA47" si="29">+Z39/W39</f>
        <v>6.5616797900262466E-3</v>
      </c>
    </row>
    <row r="40" spans="1:27" x14ac:dyDescent="0.25">
      <c r="A40" s="72" t="s">
        <v>58</v>
      </c>
      <c r="B40" s="38">
        <v>2675</v>
      </c>
      <c r="C40" s="38">
        <v>2664</v>
      </c>
      <c r="D40" s="87">
        <f t="shared" si="20"/>
        <v>0.99588785046728967</v>
      </c>
      <c r="E40" s="73">
        <f t="shared" si="21"/>
        <v>11</v>
      </c>
      <c r="F40" s="87">
        <f t="shared" si="22"/>
        <v>4.1121495327102802E-3</v>
      </c>
      <c r="G40" s="25"/>
      <c r="H40" s="72" t="s">
        <v>58</v>
      </c>
      <c r="I40" s="38">
        <v>0</v>
      </c>
      <c r="J40" s="38">
        <v>0</v>
      </c>
      <c r="K40" s="87">
        <v>0</v>
      </c>
      <c r="L40" s="40">
        <f t="shared" si="23"/>
        <v>0</v>
      </c>
      <c r="M40" s="87">
        <v>0</v>
      </c>
      <c r="N40" s="26"/>
      <c r="O40" s="72" t="s">
        <v>58</v>
      </c>
      <c r="P40" s="38">
        <v>3038</v>
      </c>
      <c r="Q40" s="38">
        <v>3030</v>
      </c>
      <c r="R40" s="87">
        <f t="shared" si="24"/>
        <v>0.99736668861092825</v>
      </c>
      <c r="S40" s="40">
        <f t="shared" si="25"/>
        <v>8</v>
      </c>
      <c r="T40" s="87">
        <f t="shared" si="26"/>
        <v>2.6333113890717576E-3</v>
      </c>
      <c r="U40" s="26"/>
      <c r="V40" s="72" t="s">
        <v>58</v>
      </c>
      <c r="W40" s="38">
        <v>2224</v>
      </c>
      <c r="X40" s="40">
        <v>2216</v>
      </c>
      <c r="Y40" s="87">
        <f t="shared" si="27"/>
        <v>0.99640287769784175</v>
      </c>
      <c r="Z40" s="40">
        <f t="shared" si="28"/>
        <v>8</v>
      </c>
      <c r="AA40" s="87">
        <f t="shared" si="29"/>
        <v>3.5971223021582736E-3</v>
      </c>
    </row>
    <row r="41" spans="1:27" x14ac:dyDescent="0.25">
      <c r="A41" s="72" t="s">
        <v>59</v>
      </c>
      <c r="B41" s="38">
        <v>40</v>
      </c>
      <c r="C41" s="38">
        <v>40</v>
      </c>
      <c r="D41" s="87">
        <f t="shared" si="20"/>
        <v>1</v>
      </c>
      <c r="E41" s="73">
        <f t="shared" si="21"/>
        <v>0</v>
      </c>
      <c r="F41" s="87">
        <f t="shared" si="22"/>
        <v>0</v>
      </c>
      <c r="G41" s="25"/>
      <c r="H41" s="72" t="s">
        <v>59</v>
      </c>
      <c r="I41" s="38">
        <v>0</v>
      </c>
      <c r="J41" s="38">
        <v>0</v>
      </c>
      <c r="K41" s="87">
        <v>0</v>
      </c>
      <c r="L41" s="40">
        <f t="shared" si="23"/>
        <v>0</v>
      </c>
      <c r="M41" s="87">
        <v>0</v>
      </c>
      <c r="N41" s="26"/>
      <c r="O41" s="72" t="s">
        <v>59</v>
      </c>
      <c r="P41" s="38">
        <v>69</v>
      </c>
      <c r="Q41" s="38">
        <v>69</v>
      </c>
      <c r="R41" s="87">
        <f t="shared" si="24"/>
        <v>1</v>
      </c>
      <c r="S41" s="40">
        <f t="shared" si="25"/>
        <v>0</v>
      </c>
      <c r="T41" s="87">
        <f t="shared" si="26"/>
        <v>0</v>
      </c>
      <c r="U41" s="26"/>
      <c r="V41" s="72" t="s">
        <v>59</v>
      </c>
      <c r="W41" s="38">
        <v>65</v>
      </c>
      <c r="X41" s="40">
        <v>65</v>
      </c>
      <c r="Y41" s="87">
        <f t="shared" si="27"/>
        <v>1</v>
      </c>
      <c r="Z41" s="40">
        <f t="shared" si="28"/>
        <v>0</v>
      </c>
      <c r="AA41" s="87">
        <f t="shared" si="29"/>
        <v>0</v>
      </c>
    </row>
    <row r="42" spans="1:27" x14ac:dyDescent="0.25">
      <c r="A42" s="72" t="s">
        <v>60</v>
      </c>
      <c r="B42" s="38">
        <v>40</v>
      </c>
      <c r="C42" s="38">
        <v>40</v>
      </c>
      <c r="D42" s="87">
        <f t="shared" si="20"/>
        <v>1</v>
      </c>
      <c r="E42" s="73">
        <f t="shared" si="21"/>
        <v>0</v>
      </c>
      <c r="F42" s="87">
        <f t="shared" si="22"/>
        <v>0</v>
      </c>
      <c r="G42" s="25"/>
      <c r="H42" s="72" t="s">
        <v>60</v>
      </c>
      <c r="I42" s="38">
        <v>0</v>
      </c>
      <c r="J42" s="38">
        <v>0</v>
      </c>
      <c r="K42" s="87">
        <v>0</v>
      </c>
      <c r="L42" s="40">
        <f t="shared" si="23"/>
        <v>0</v>
      </c>
      <c r="M42" s="87">
        <v>0</v>
      </c>
      <c r="N42" s="26"/>
      <c r="O42" s="72" t="s">
        <v>60</v>
      </c>
      <c r="P42" s="38">
        <v>35</v>
      </c>
      <c r="Q42" s="38">
        <v>35</v>
      </c>
      <c r="R42" s="87">
        <f t="shared" si="24"/>
        <v>1</v>
      </c>
      <c r="S42" s="40">
        <f t="shared" si="25"/>
        <v>0</v>
      </c>
      <c r="T42" s="87">
        <f t="shared" si="26"/>
        <v>0</v>
      </c>
      <c r="U42" s="26"/>
      <c r="V42" s="72" t="s">
        <v>60</v>
      </c>
      <c r="W42" s="38">
        <v>88</v>
      </c>
      <c r="X42" s="40">
        <v>87</v>
      </c>
      <c r="Y42" s="87">
        <f t="shared" si="27"/>
        <v>0.98863636363636365</v>
      </c>
      <c r="Z42" s="40">
        <f t="shared" si="28"/>
        <v>1</v>
      </c>
      <c r="AA42" s="87">
        <f t="shared" si="29"/>
        <v>1.1363636363636364E-2</v>
      </c>
    </row>
    <row r="43" spans="1:27" x14ac:dyDescent="0.25">
      <c r="A43" s="72" t="s">
        <v>81</v>
      </c>
      <c r="B43" s="38">
        <v>225</v>
      </c>
      <c r="C43" s="38">
        <v>225</v>
      </c>
      <c r="D43" s="87">
        <f t="shared" si="20"/>
        <v>1</v>
      </c>
      <c r="E43" s="73">
        <f t="shared" si="21"/>
        <v>0</v>
      </c>
      <c r="F43" s="87">
        <f t="shared" si="22"/>
        <v>0</v>
      </c>
      <c r="G43" s="25"/>
      <c r="H43" s="72" t="s">
        <v>81</v>
      </c>
      <c r="I43" s="38">
        <v>0</v>
      </c>
      <c r="J43" s="38">
        <v>0</v>
      </c>
      <c r="K43" s="87">
        <v>0</v>
      </c>
      <c r="L43" s="40">
        <f t="shared" si="23"/>
        <v>0</v>
      </c>
      <c r="M43" s="87">
        <v>0</v>
      </c>
      <c r="N43" s="26"/>
      <c r="O43" s="72" t="s">
        <v>81</v>
      </c>
      <c r="P43" s="38">
        <v>291</v>
      </c>
      <c r="Q43" s="38">
        <v>290</v>
      </c>
      <c r="R43" s="87">
        <f t="shared" si="24"/>
        <v>0.99656357388316152</v>
      </c>
      <c r="S43" s="40">
        <f t="shared" si="25"/>
        <v>1</v>
      </c>
      <c r="T43" s="87">
        <f t="shared" si="26"/>
        <v>3.4364261168384879E-3</v>
      </c>
      <c r="U43" s="26"/>
      <c r="V43" s="72" t="s">
        <v>81</v>
      </c>
      <c r="W43" s="38">
        <v>263</v>
      </c>
      <c r="X43" s="40">
        <v>263</v>
      </c>
      <c r="Y43" s="87">
        <f t="shared" si="27"/>
        <v>1</v>
      </c>
      <c r="Z43" s="40">
        <f t="shared" si="28"/>
        <v>0</v>
      </c>
      <c r="AA43" s="87">
        <f t="shared" si="29"/>
        <v>0</v>
      </c>
    </row>
    <row r="44" spans="1:27" x14ac:dyDescent="0.25">
      <c r="A44" s="72" t="s">
        <v>62</v>
      </c>
      <c r="B44" s="38">
        <v>23</v>
      </c>
      <c r="C44" s="38">
        <v>22</v>
      </c>
      <c r="D44" s="87">
        <f t="shared" si="20"/>
        <v>0.95652173913043481</v>
      </c>
      <c r="E44" s="73">
        <f t="shared" si="21"/>
        <v>1</v>
      </c>
      <c r="F44" s="87">
        <f t="shared" si="22"/>
        <v>4.3478260869565216E-2</v>
      </c>
      <c r="G44" s="25"/>
      <c r="H44" s="72" t="s">
        <v>62</v>
      </c>
      <c r="I44" s="38">
        <v>0</v>
      </c>
      <c r="J44" s="38">
        <v>0</v>
      </c>
      <c r="K44" s="87">
        <v>0</v>
      </c>
      <c r="L44" s="40">
        <f t="shared" si="23"/>
        <v>0</v>
      </c>
      <c r="M44" s="87">
        <v>0</v>
      </c>
      <c r="N44" s="26"/>
      <c r="O44" s="72" t="s">
        <v>62</v>
      </c>
      <c r="P44" s="38">
        <v>25</v>
      </c>
      <c r="Q44" s="38">
        <v>25</v>
      </c>
      <c r="R44" s="87">
        <f t="shared" si="24"/>
        <v>1</v>
      </c>
      <c r="S44" s="40">
        <f t="shared" si="25"/>
        <v>0</v>
      </c>
      <c r="T44" s="87">
        <f t="shared" si="26"/>
        <v>0</v>
      </c>
      <c r="U44" s="26"/>
      <c r="V44" s="72" t="s">
        <v>62</v>
      </c>
      <c r="W44" s="38">
        <v>46</v>
      </c>
      <c r="X44" s="40">
        <v>46</v>
      </c>
      <c r="Y44" s="87">
        <f t="shared" si="27"/>
        <v>1</v>
      </c>
      <c r="Z44" s="40">
        <f t="shared" si="28"/>
        <v>0</v>
      </c>
      <c r="AA44" s="87">
        <f t="shared" si="29"/>
        <v>0</v>
      </c>
    </row>
    <row r="45" spans="1:27" x14ac:dyDescent="0.25">
      <c r="A45" s="72" t="s">
        <v>63</v>
      </c>
      <c r="B45" s="38">
        <v>239</v>
      </c>
      <c r="C45" s="38">
        <v>237</v>
      </c>
      <c r="D45" s="87">
        <f t="shared" si="20"/>
        <v>0.99163179916317989</v>
      </c>
      <c r="E45" s="73">
        <f t="shared" si="21"/>
        <v>2</v>
      </c>
      <c r="F45" s="87">
        <f t="shared" si="22"/>
        <v>8.368200836820083E-3</v>
      </c>
      <c r="G45" s="25"/>
      <c r="H45" s="72" t="s">
        <v>63</v>
      </c>
      <c r="I45" s="38">
        <v>0</v>
      </c>
      <c r="J45" s="38">
        <v>0</v>
      </c>
      <c r="K45" s="87">
        <v>0</v>
      </c>
      <c r="L45" s="40">
        <f t="shared" si="23"/>
        <v>0</v>
      </c>
      <c r="M45" s="87">
        <v>0</v>
      </c>
      <c r="N45" s="26"/>
      <c r="O45" s="72" t="s">
        <v>63</v>
      </c>
      <c r="P45" s="38">
        <v>232</v>
      </c>
      <c r="Q45" s="38">
        <v>232</v>
      </c>
      <c r="R45" s="87">
        <f t="shared" si="24"/>
        <v>1</v>
      </c>
      <c r="S45" s="40">
        <f t="shared" si="25"/>
        <v>0</v>
      </c>
      <c r="T45" s="87">
        <f t="shared" si="26"/>
        <v>0</v>
      </c>
      <c r="U45" s="26"/>
      <c r="V45" s="72" t="s">
        <v>63</v>
      </c>
      <c r="W45" s="38">
        <v>257</v>
      </c>
      <c r="X45" s="40">
        <v>257</v>
      </c>
      <c r="Y45" s="87">
        <f t="shared" si="27"/>
        <v>1</v>
      </c>
      <c r="Z45" s="40">
        <f t="shared" si="28"/>
        <v>0</v>
      </c>
      <c r="AA45" s="87">
        <f t="shared" si="29"/>
        <v>0</v>
      </c>
    </row>
    <row r="46" spans="1:27" x14ac:dyDescent="0.25">
      <c r="A46" s="72" t="s">
        <v>64</v>
      </c>
      <c r="B46" s="38">
        <v>274</v>
      </c>
      <c r="C46" s="38">
        <v>274</v>
      </c>
      <c r="D46" s="87">
        <f t="shared" si="20"/>
        <v>1</v>
      </c>
      <c r="E46" s="73">
        <f t="shared" si="21"/>
        <v>0</v>
      </c>
      <c r="F46" s="87">
        <f t="shared" si="22"/>
        <v>0</v>
      </c>
      <c r="G46" s="25"/>
      <c r="H46" s="72" t="s">
        <v>64</v>
      </c>
      <c r="I46" s="38">
        <v>0</v>
      </c>
      <c r="J46" s="38">
        <v>0</v>
      </c>
      <c r="K46" s="87">
        <v>0</v>
      </c>
      <c r="L46" s="40">
        <f t="shared" si="23"/>
        <v>0</v>
      </c>
      <c r="M46" s="87">
        <v>0</v>
      </c>
      <c r="N46" s="26"/>
      <c r="O46" s="72" t="s">
        <v>64</v>
      </c>
      <c r="P46" s="38">
        <v>370</v>
      </c>
      <c r="Q46" s="38">
        <v>369</v>
      </c>
      <c r="R46" s="87">
        <f t="shared" si="24"/>
        <v>0.99729729729729732</v>
      </c>
      <c r="S46" s="40">
        <f t="shared" si="25"/>
        <v>1</v>
      </c>
      <c r="T46" s="87">
        <f t="shared" si="26"/>
        <v>2.7027027027027029E-3</v>
      </c>
      <c r="U46" s="26"/>
      <c r="V46" s="72" t="s">
        <v>64</v>
      </c>
      <c r="W46" s="38">
        <v>354</v>
      </c>
      <c r="X46" s="40">
        <v>354</v>
      </c>
      <c r="Y46" s="87">
        <f t="shared" si="27"/>
        <v>1</v>
      </c>
      <c r="Z46" s="40">
        <f t="shared" si="28"/>
        <v>0</v>
      </c>
      <c r="AA46" s="87">
        <f t="shared" si="29"/>
        <v>0</v>
      </c>
    </row>
    <row r="47" spans="1:27" x14ac:dyDescent="0.25">
      <c r="A47" s="72" t="s">
        <v>15</v>
      </c>
      <c r="B47" s="74">
        <f>SUM(B39:B46)</f>
        <v>6215</v>
      </c>
      <c r="C47" s="74">
        <f>SUM(C39:C46)</f>
        <v>6181</v>
      </c>
      <c r="D47" s="88">
        <f t="shared" si="20"/>
        <v>0.99452936444086881</v>
      </c>
      <c r="E47" s="75">
        <f t="shared" si="21"/>
        <v>34</v>
      </c>
      <c r="F47" s="88">
        <f t="shared" si="22"/>
        <v>5.4706355591311344E-3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88">
        <v>0</v>
      </c>
      <c r="L47" s="41">
        <f t="shared" si="23"/>
        <v>0</v>
      </c>
      <c r="M47" s="88">
        <v>0</v>
      </c>
      <c r="N47" s="26"/>
      <c r="O47" s="72" t="s">
        <v>15</v>
      </c>
      <c r="P47" s="74">
        <f>SUM(P39:P46)</f>
        <v>6377</v>
      </c>
      <c r="Q47" s="74">
        <f>SUM(Q39:Q46)</f>
        <v>6342</v>
      </c>
      <c r="R47" s="88">
        <f t="shared" si="24"/>
        <v>0.9945115257958288</v>
      </c>
      <c r="S47" s="84">
        <f t="shared" si="25"/>
        <v>35</v>
      </c>
      <c r="T47" s="88">
        <f t="shared" si="26"/>
        <v>5.4884742041712408E-3</v>
      </c>
      <c r="U47" s="26"/>
      <c r="V47" s="72" t="s">
        <v>15</v>
      </c>
      <c r="W47" s="74">
        <f>SUM(W39:W46)</f>
        <v>5583</v>
      </c>
      <c r="X47" s="74">
        <f>SUM(X39:X46)</f>
        <v>5559</v>
      </c>
      <c r="Y47" s="88">
        <f t="shared" si="27"/>
        <v>0.99570123589468029</v>
      </c>
      <c r="Z47" s="84">
        <f t="shared" si="28"/>
        <v>24</v>
      </c>
      <c r="AA47" s="88">
        <f t="shared" si="29"/>
        <v>4.2987641053197209E-3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9192</v>
      </c>
      <c r="C49" s="44">
        <f>SUM(C47,C35,C21)</f>
        <v>9145</v>
      </c>
      <c r="D49" s="58">
        <f>+C49/B49</f>
        <v>0.99488685813751088</v>
      </c>
      <c r="E49" s="79">
        <f>+B49-C49</f>
        <v>47</v>
      </c>
      <c r="F49" s="59">
        <f>+E49/B49</f>
        <v>5.1131418624891208E-3</v>
      </c>
      <c r="G49" s="25"/>
      <c r="H49" s="43" t="s">
        <v>15</v>
      </c>
      <c r="I49" s="44">
        <f>+'TOTAL POR MES MARZO'!B51</f>
        <v>43962</v>
      </c>
      <c r="J49" s="44">
        <f>+'TOTAL POR MES MARZO'!C51</f>
        <v>42791</v>
      </c>
      <c r="K49" s="58">
        <f t="shared" ref="K49" si="30">+J49/I49</f>
        <v>0.97336335926481965</v>
      </c>
      <c r="L49" s="79">
        <f t="shared" ref="L49" si="31">+I49-J49</f>
        <v>1171</v>
      </c>
      <c r="M49" s="59">
        <f t="shared" ref="M49" si="32">+L49/I49</f>
        <v>2.6636640735180381E-2</v>
      </c>
      <c r="N49" s="26"/>
      <c r="O49" s="43" t="s">
        <v>15</v>
      </c>
      <c r="P49" s="47">
        <f>SUM(P47,P35,P21)</f>
        <v>10030</v>
      </c>
      <c r="Q49" s="47">
        <f>SUM(Q47,Q35,Q21)</f>
        <v>9973</v>
      </c>
      <c r="R49" s="58">
        <f>+Q49/P49</f>
        <v>0.99431704885343963</v>
      </c>
      <c r="S49" s="79">
        <f>SUM(S47,S35,S21)</f>
        <v>57</v>
      </c>
      <c r="T49" s="59">
        <f>+S49/P49</f>
        <v>5.6829511465603189E-3</v>
      </c>
      <c r="U49" s="26"/>
      <c r="V49" s="43" t="s">
        <v>15</v>
      </c>
      <c r="W49" s="44">
        <f>SUM(W47,W35,W21)</f>
        <v>7994</v>
      </c>
      <c r="X49" s="44">
        <f>SUM(X47,X35,X21)</f>
        <v>7965</v>
      </c>
      <c r="Y49" s="58">
        <f>+X49/W49</f>
        <v>0.99637227920940707</v>
      </c>
      <c r="Z49" s="79">
        <f>SUM(Z47,Z35,Z21)</f>
        <v>29</v>
      </c>
      <c r="AA49" s="59">
        <f>+Z49/W49</f>
        <v>3.6277207905929449E-3</v>
      </c>
    </row>
    <row r="50" spans="1:27" x14ac:dyDescent="0.25">
      <c r="Q50" s="60"/>
      <c r="S50" s="60"/>
    </row>
    <row r="51" spans="1:27" x14ac:dyDescent="0.25">
      <c r="B51" s="60"/>
      <c r="C51" s="60"/>
      <c r="E51" s="60"/>
      <c r="P51" s="60"/>
      <c r="Q51" s="60"/>
      <c r="W51" s="60"/>
      <c r="X51" s="60"/>
    </row>
    <row r="52" spans="1:27" x14ac:dyDescent="0.25">
      <c r="B52" s="60"/>
      <c r="C52" s="60"/>
      <c r="P52" s="60"/>
      <c r="Q52" s="60"/>
      <c r="W52" s="60"/>
      <c r="X52" s="60"/>
    </row>
  </sheetData>
  <mergeCells count="78"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</vt:lpstr>
      <vt:lpstr>TOTAL TRIMESTRE POR REGION</vt:lpstr>
      <vt:lpstr>TOTAL POR MES ENERO</vt:lpstr>
      <vt:lpstr>TOTAL POR MES FEBRERO</vt:lpstr>
      <vt:lpstr>TOTAL POR MES MARZO</vt:lpstr>
      <vt:lpstr>TOTAL ENERO POR REGIÓN</vt:lpstr>
      <vt:lpstr>TOTAL FEBRERO POR REGIÓN</vt:lpstr>
      <vt:lpstr>TOTAL MARZO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2019-04-16T13:45:52Z</dcterms:modified>
</cp:coreProperties>
</file>