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755" firstSheet="6" activeTab="7"/>
  </bookViews>
  <sheets>
    <sheet name="TOTAL TRIMESTRE " sheetId="1" r:id="rId1"/>
    <sheet name="TOTAL TRIMESTRE POR REGION" sheetId="2" r:id="rId2"/>
    <sheet name="TOTAL POR MES OCTUBRE " sheetId="3" r:id="rId3"/>
    <sheet name="TOTAL POR MES NOVIEMBRE" sheetId="5" r:id="rId4"/>
    <sheet name="TOTAL POR MES DICIEMBRE" sheetId="6" r:id="rId5"/>
    <sheet name="TOTAL OCTUBRE POR REGIÓN" sheetId="4" r:id="rId6"/>
    <sheet name="TOTAL NOVIEMBRE POR REGIÓN" sheetId="7" r:id="rId7"/>
    <sheet name="TOTAL DICIEMBRE POR REGIÓN" sheetId="8" r:id="rId8"/>
  </sheets>
  <definedNames>
    <definedName name="_xlnm.Print_Area" localSheetId="7">'TOTAL DICIEMBRE POR REGIÓN'!$V$4:$AA$49</definedName>
    <definedName name="_xlnm.Print_Area" localSheetId="6">'TOTAL NOVIEMBRE POR REGIÓN'!$V$4:$AA$49</definedName>
    <definedName name="_xlnm.Print_Area" localSheetId="5">'TOTAL OCTUBRE POR REGIÓN'!$V$4:$AA$49</definedName>
    <definedName name="_xlnm.Print_Area" localSheetId="4">'TOTAL POR MES DICIEMBRE'!$A$1:$D$85</definedName>
    <definedName name="_xlnm.Print_Area" localSheetId="3">'TOTAL POR MES NOVIEMBRE'!$A$1:$D$85</definedName>
    <definedName name="_xlnm.Print_Area" localSheetId="2">'TOTAL POR MES OCTUBRE '!$A$1:$D$85</definedName>
    <definedName name="_xlnm.Print_Area" localSheetId="0">'TOTAL TRIMESTRE '!$A$1:$D$85</definedName>
    <definedName name="_xlnm.Print_Area" localSheetId="1">'TOTAL TRIMESTRE POR REGION'!$V$4:$AA$49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8" l="1"/>
  <c r="L47" i="8"/>
  <c r="K47" i="8"/>
  <c r="L46" i="8"/>
  <c r="M46" i="8" s="1"/>
  <c r="K46" i="8"/>
  <c r="M45" i="8"/>
  <c r="L45" i="8"/>
  <c r="K45" i="8"/>
  <c r="L44" i="8"/>
  <c r="M44" i="8" s="1"/>
  <c r="K44" i="8"/>
  <c r="M43" i="8"/>
  <c r="L43" i="8"/>
  <c r="K43" i="8"/>
  <c r="L42" i="8"/>
  <c r="M42" i="8" s="1"/>
  <c r="K42" i="8"/>
  <c r="M41" i="8"/>
  <c r="L41" i="8"/>
  <c r="K41" i="8"/>
  <c r="M40" i="8"/>
  <c r="L40" i="8"/>
  <c r="K40" i="8"/>
  <c r="M39" i="8"/>
  <c r="L39" i="8"/>
  <c r="K39" i="8"/>
  <c r="L35" i="8"/>
  <c r="M35" i="8" s="1"/>
  <c r="K35" i="8"/>
  <c r="L34" i="8"/>
  <c r="M34" i="8" s="1"/>
  <c r="K34" i="8"/>
  <c r="M33" i="8"/>
  <c r="L33" i="8"/>
  <c r="K33" i="8"/>
  <c r="M32" i="8"/>
  <c r="L32" i="8"/>
  <c r="K32" i="8"/>
  <c r="L31" i="8"/>
  <c r="M31" i="8" s="1"/>
  <c r="K31" i="8"/>
  <c r="L30" i="8"/>
  <c r="M30" i="8" s="1"/>
  <c r="K30" i="8"/>
  <c r="M29" i="8"/>
  <c r="L29" i="8"/>
  <c r="K29" i="8"/>
  <c r="M28" i="8"/>
  <c r="L28" i="8"/>
  <c r="K28" i="8"/>
  <c r="L27" i="8"/>
  <c r="M27" i="8" s="1"/>
  <c r="K27" i="8"/>
  <c r="L26" i="8"/>
  <c r="M26" i="8" s="1"/>
  <c r="K26" i="8"/>
  <c r="M25" i="8"/>
  <c r="L25" i="8"/>
  <c r="K25" i="8"/>
  <c r="L21" i="8"/>
  <c r="M21" i="8" s="1"/>
  <c r="K21" i="8"/>
  <c r="L20" i="8"/>
  <c r="M20" i="8" s="1"/>
  <c r="K20" i="8"/>
  <c r="M19" i="8"/>
  <c r="L19" i="8"/>
  <c r="K19" i="8"/>
  <c r="M18" i="8"/>
  <c r="L18" i="8"/>
  <c r="K18" i="8"/>
  <c r="L17" i="8"/>
  <c r="M17" i="8" s="1"/>
  <c r="K17" i="8"/>
  <c r="L16" i="8"/>
  <c r="M16" i="8" s="1"/>
  <c r="K16" i="8"/>
  <c r="M15" i="8"/>
  <c r="L15" i="8"/>
  <c r="K15" i="8"/>
  <c r="M14" i="8"/>
  <c r="L14" i="8"/>
  <c r="K14" i="8"/>
  <c r="L13" i="8"/>
  <c r="M13" i="8" s="1"/>
  <c r="K13" i="8"/>
  <c r="L12" i="8"/>
  <c r="M12" i="8" s="1"/>
  <c r="K12" i="8"/>
  <c r="M11" i="8"/>
  <c r="L11" i="8"/>
  <c r="K11" i="8"/>
  <c r="M10" i="8"/>
  <c r="L10" i="8"/>
  <c r="K10" i="8"/>
  <c r="L9" i="8"/>
  <c r="M9" i="8" s="1"/>
  <c r="K9" i="8"/>
  <c r="L8" i="8"/>
  <c r="M8" i="8" s="1"/>
  <c r="K8" i="8"/>
  <c r="M7" i="8"/>
  <c r="L7" i="8"/>
  <c r="K7" i="8"/>
  <c r="L47" i="7"/>
  <c r="M47" i="7" s="1"/>
  <c r="K47" i="7"/>
  <c r="M46" i="7"/>
  <c r="L46" i="7"/>
  <c r="K46" i="7"/>
  <c r="L45" i="7"/>
  <c r="M45" i="7" s="1"/>
  <c r="K45" i="7"/>
  <c r="L44" i="7"/>
  <c r="M44" i="7" s="1"/>
  <c r="K44" i="7"/>
  <c r="L43" i="7"/>
  <c r="M43" i="7" s="1"/>
  <c r="K43" i="7"/>
  <c r="M42" i="7"/>
  <c r="L42" i="7"/>
  <c r="K42" i="7"/>
  <c r="L41" i="7"/>
  <c r="M41" i="7" s="1"/>
  <c r="K41" i="7"/>
  <c r="L40" i="7"/>
  <c r="M40" i="7" s="1"/>
  <c r="K40" i="7"/>
  <c r="L39" i="7"/>
  <c r="M39" i="7" s="1"/>
  <c r="K39" i="7"/>
  <c r="M35" i="7"/>
  <c r="L35" i="7"/>
  <c r="K35" i="7"/>
  <c r="M34" i="7"/>
  <c r="L34" i="7"/>
  <c r="K34" i="7"/>
  <c r="L33" i="7"/>
  <c r="M33" i="7" s="1"/>
  <c r="K33" i="7"/>
  <c r="L32" i="7"/>
  <c r="M32" i="7" s="1"/>
  <c r="K32" i="7"/>
  <c r="M31" i="7"/>
  <c r="L31" i="7"/>
  <c r="K31" i="7"/>
  <c r="M30" i="7"/>
  <c r="L30" i="7"/>
  <c r="K30" i="7"/>
  <c r="L29" i="7"/>
  <c r="M29" i="7" s="1"/>
  <c r="K29" i="7"/>
  <c r="M28" i="7"/>
  <c r="L28" i="7"/>
  <c r="K28" i="7"/>
  <c r="M27" i="7"/>
  <c r="L27" i="7"/>
  <c r="K27" i="7"/>
  <c r="M26" i="7"/>
  <c r="L26" i="7"/>
  <c r="K26" i="7"/>
  <c r="L25" i="7"/>
  <c r="M25" i="7" s="1"/>
  <c r="K25" i="7"/>
  <c r="L21" i="7"/>
  <c r="M21" i="7" s="1"/>
  <c r="K21" i="7"/>
  <c r="M20" i="7"/>
  <c r="L20" i="7"/>
  <c r="K20" i="7"/>
  <c r="L19" i="7"/>
  <c r="M19" i="7" s="1"/>
  <c r="K19" i="7"/>
  <c r="M18" i="7"/>
  <c r="L18" i="7"/>
  <c r="K18" i="7"/>
  <c r="L17" i="7"/>
  <c r="M17" i="7" s="1"/>
  <c r="K17" i="7"/>
  <c r="M16" i="7"/>
  <c r="L16" i="7"/>
  <c r="K16" i="7"/>
  <c r="L15" i="7"/>
  <c r="M15" i="7" s="1"/>
  <c r="K15" i="7"/>
  <c r="M14" i="7"/>
  <c r="L14" i="7"/>
  <c r="K14" i="7"/>
  <c r="L13" i="7"/>
  <c r="M13" i="7" s="1"/>
  <c r="K13" i="7"/>
  <c r="M12" i="7"/>
  <c r="L12" i="7"/>
  <c r="K12" i="7"/>
  <c r="L11" i="7"/>
  <c r="M11" i="7" s="1"/>
  <c r="K11" i="7"/>
  <c r="M10" i="7"/>
  <c r="L10" i="7"/>
  <c r="K10" i="7"/>
  <c r="L9" i="7"/>
  <c r="M9" i="7" s="1"/>
  <c r="K9" i="7"/>
  <c r="M8" i="7"/>
  <c r="L8" i="7"/>
  <c r="K8" i="7"/>
  <c r="L7" i="7"/>
  <c r="M7" i="7" s="1"/>
  <c r="K7" i="7"/>
  <c r="L47" i="4"/>
  <c r="M47" i="4" s="1"/>
  <c r="K47" i="4"/>
  <c r="M46" i="4"/>
  <c r="L46" i="4"/>
  <c r="K46" i="4"/>
  <c r="L45" i="4"/>
  <c r="M45" i="4" s="1"/>
  <c r="K45" i="4"/>
  <c r="M44" i="4"/>
  <c r="L44" i="4"/>
  <c r="K44" i="4"/>
  <c r="L43" i="4"/>
  <c r="M43" i="4" s="1"/>
  <c r="K43" i="4"/>
  <c r="M42" i="4"/>
  <c r="L42" i="4"/>
  <c r="K42" i="4"/>
  <c r="L41" i="4"/>
  <c r="M41" i="4" s="1"/>
  <c r="K41" i="4"/>
  <c r="M40" i="4"/>
  <c r="L40" i="4"/>
  <c r="K40" i="4"/>
  <c r="L39" i="4"/>
  <c r="M39" i="4" s="1"/>
  <c r="K39" i="4"/>
  <c r="L35" i="4"/>
  <c r="M35" i="4" s="1"/>
  <c r="K35" i="4"/>
  <c r="M34" i="4"/>
  <c r="L34" i="4"/>
  <c r="K34" i="4"/>
  <c r="L33" i="4"/>
  <c r="M33" i="4" s="1"/>
  <c r="K33" i="4"/>
  <c r="L32" i="4"/>
  <c r="M32" i="4" s="1"/>
  <c r="K32" i="4"/>
  <c r="L31" i="4"/>
  <c r="M31" i="4" s="1"/>
  <c r="K31" i="4"/>
  <c r="M30" i="4"/>
  <c r="L30" i="4"/>
  <c r="K30" i="4"/>
  <c r="L29" i="4"/>
  <c r="M29" i="4" s="1"/>
  <c r="K29" i="4"/>
  <c r="L28" i="4"/>
  <c r="M28" i="4" s="1"/>
  <c r="K28" i="4"/>
  <c r="L27" i="4"/>
  <c r="M27" i="4" s="1"/>
  <c r="K27" i="4"/>
  <c r="M26" i="4"/>
  <c r="L26" i="4"/>
  <c r="K26" i="4"/>
  <c r="L25" i="4"/>
  <c r="M25" i="4" s="1"/>
  <c r="K25" i="4"/>
  <c r="M21" i="4"/>
  <c r="L21" i="4"/>
  <c r="K21" i="4"/>
  <c r="M20" i="4"/>
  <c r="L20" i="4"/>
  <c r="K20" i="4"/>
  <c r="L19" i="4"/>
  <c r="M19" i="4" s="1"/>
  <c r="K19" i="4"/>
  <c r="L18" i="4"/>
  <c r="M18" i="4" s="1"/>
  <c r="K18" i="4"/>
  <c r="M17" i="4"/>
  <c r="L17" i="4"/>
  <c r="K17" i="4"/>
  <c r="M16" i="4"/>
  <c r="L16" i="4"/>
  <c r="K16" i="4"/>
  <c r="L15" i="4"/>
  <c r="M15" i="4" s="1"/>
  <c r="K15" i="4"/>
  <c r="L14" i="4"/>
  <c r="M14" i="4" s="1"/>
  <c r="K14" i="4"/>
  <c r="M13" i="4"/>
  <c r="L13" i="4"/>
  <c r="K13" i="4"/>
  <c r="M12" i="4"/>
  <c r="L12" i="4"/>
  <c r="K12" i="4"/>
  <c r="L11" i="4"/>
  <c r="M11" i="4" s="1"/>
  <c r="K11" i="4"/>
  <c r="L10" i="4"/>
  <c r="M10" i="4" s="1"/>
  <c r="K10" i="4"/>
  <c r="M9" i="4"/>
  <c r="L9" i="4"/>
  <c r="K9" i="4"/>
  <c r="M8" i="4"/>
  <c r="L8" i="4"/>
  <c r="K8" i="4"/>
  <c r="L7" i="4"/>
  <c r="M7" i="4" s="1"/>
  <c r="K7" i="4"/>
  <c r="M47" i="2"/>
  <c r="L47" i="2"/>
  <c r="K47" i="2"/>
  <c r="L46" i="2"/>
  <c r="M46" i="2" s="1"/>
  <c r="K46" i="2"/>
  <c r="L45" i="2"/>
  <c r="M45" i="2" s="1"/>
  <c r="K45" i="2"/>
  <c r="L44" i="2"/>
  <c r="M44" i="2" s="1"/>
  <c r="K44" i="2"/>
  <c r="M43" i="2"/>
  <c r="L43" i="2"/>
  <c r="K43" i="2"/>
  <c r="L42" i="2"/>
  <c r="M42" i="2" s="1"/>
  <c r="K42" i="2"/>
  <c r="L41" i="2"/>
  <c r="M41" i="2" s="1"/>
  <c r="K41" i="2"/>
  <c r="L40" i="2"/>
  <c r="M40" i="2" s="1"/>
  <c r="K40" i="2"/>
  <c r="M39" i="2"/>
  <c r="L39" i="2"/>
  <c r="K39" i="2"/>
  <c r="L35" i="2"/>
  <c r="M35" i="2" s="1"/>
  <c r="K35" i="2"/>
  <c r="L34" i="2"/>
  <c r="M34" i="2" s="1"/>
  <c r="K34" i="2"/>
  <c r="L33" i="2"/>
  <c r="M33" i="2" s="1"/>
  <c r="K33" i="2"/>
  <c r="M32" i="2"/>
  <c r="L32" i="2"/>
  <c r="K32" i="2"/>
  <c r="L31" i="2"/>
  <c r="M31" i="2" s="1"/>
  <c r="K31" i="2"/>
  <c r="L30" i="2"/>
  <c r="M30" i="2" s="1"/>
  <c r="K30" i="2"/>
  <c r="L29" i="2"/>
  <c r="M29" i="2" s="1"/>
  <c r="K29" i="2"/>
  <c r="M28" i="2"/>
  <c r="L28" i="2"/>
  <c r="K28" i="2"/>
  <c r="L27" i="2"/>
  <c r="M27" i="2" s="1"/>
  <c r="K27" i="2"/>
  <c r="L26" i="2"/>
  <c r="M26" i="2" s="1"/>
  <c r="K26" i="2"/>
  <c r="L25" i="2"/>
  <c r="M25" i="2" s="1"/>
  <c r="K25" i="2"/>
  <c r="L21" i="2"/>
  <c r="M21" i="2" s="1"/>
  <c r="K21" i="2"/>
  <c r="L20" i="2"/>
  <c r="M20" i="2" s="1"/>
  <c r="K20" i="2"/>
  <c r="M19" i="2"/>
  <c r="L19" i="2"/>
  <c r="K19" i="2"/>
  <c r="L18" i="2"/>
  <c r="M18" i="2" s="1"/>
  <c r="K18" i="2"/>
  <c r="L17" i="2"/>
  <c r="M17" i="2" s="1"/>
  <c r="K17" i="2"/>
  <c r="M16" i="2"/>
  <c r="L16" i="2"/>
  <c r="K16" i="2"/>
  <c r="M15" i="2"/>
  <c r="L15" i="2"/>
  <c r="K15" i="2"/>
  <c r="L14" i="2"/>
  <c r="M14" i="2" s="1"/>
  <c r="K14" i="2"/>
  <c r="L13" i="2"/>
  <c r="M13" i="2" s="1"/>
  <c r="K13" i="2"/>
  <c r="M12" i="2"/>
  <c r="L12" i="2"/>
  <c r="K12" i="2"/>
  <c r="L11" i="2"/>
  <c r="M11" i="2" s="1"/>
  <c r="K11" i="2"/>
  <c r="L10" i="2"/>
  <c r="M10" i="2" s="1"/>
  <c r="K10" i="2"/>
  <c r="L9" i="2"/>
  <c r="M9" i="2" s="1"/>
  <c r="K9" i="2"/>
  <c r="M8" i="2"/>
  <c r="L8" i="2"/>
  <c r="K8" i="2"/>
  <c r="L7" i="2"/>
  <c r="M7" i="2" s="1"/>
  <c r="K7" i="2"/>
  <c r="C45" i="6" l="1"/>
  <c r="B45" i="6"/>
  <c r="C45" i="5"/>
  <c r="B45" i="5"/>
  <c r="C45" i="3"/>
  <c r="B45" i="3"/>
  <c r="Z34" i="8"/>
  <c r="AA34" i="8" s="1"/>
  <c r="Y34" i="8"/>
  <c r="Z32" i="7"/>
  <c r="AA32" i="7" s="1"/>
  <c r="Y32" i="7"/>
  <c r="Q21" i="7"/>
  <c r="Q35" i="7"/>
  <c r="X47" i="7"/>
  <c r="S34" i="7"/>
  <c r="T34" i="7" s="1"/>
  <c r="R34" i="7"/>
  <c r="R29" i="4"/>
  <c r="X35" i="7" l="1"/>
  <c r="X21" i="7"/>
  <c r="X49" i="7" l="1"/>
  <c r="B87" i="6" l="1"/>
  <c r="B87" i="5"/>
  <c r="B87" i="3"/>
  <c r="X47" i="8" l="1"/>
  <c r="X21" i="8"/>
  <c r="Q21" i="8"/>
  <c r="Q21" i="4" l="1"/>
  <c r="X21" i="4"/>
  <c r="Q35" i="4"/>
  <c r="X35" i="4"/>
  <c r="Q35" i="8"/>
  <c r="X35" i="8"/>
  <c r="X46" i="2" l="1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B21" i="4"/>
  <c r="B35" i="4"/>
  <c r="B47" i="4"/>
  <c r="B21" i="8"/>
  <c r="B35" i="8"/>
  <c r="B47" i="8"/>
  <c r="B21" i="7"/>
  <c r="B35" i="7"/>
  <c r="B47" i="7"/>
  <c r="S8" i="2" l="1"/>
  <c r="T8" i="2" s="1"/>
  <c r="R10" i="2"/>
  <c r="R12" i="2"/>
  <c r="S14" i="2"/>
  <c r="T14" i="2" s="1"/>
  <c r="S16" i="2"/>
  <c r="T16" i="2" s="1"/>
  <c r="R18" i="2"/>
  <c r="R20" i="2"/>
  <c r="S26" i="2"/>
  <c r="T26" i="2" s="1"/>
  <c r="S28" i="2"/>
  <c r="T28" i="2" s="1"/>
  <c r="S30" i="2"/>
  <c r="T30" i="2" s="1"/>
  <c r="S32" i="2"/>
  <c r="T32" i="2" s="1"/>
  <c r="S34" i="2"/>
  <c r="T34" i="2" s="1"/>
  <c r="Y8" i="2"/>
  <c r="Z10" i="2"/>
  <c r="AA10" i="2" s="1"/>
  <c r="Z12" i="2"/>
  <c r="AA12" i="2" s="1"/>
  <c r="Y14" i="2"/>
  <c r="Y16" i="2"/>
  <c r="Z18" i="2"/>
  <c r="AA18" i="2" s="1"/>
  <c r="Z20" i="2"/>
  <c r="AA20" i="2" s="1"/>
  <c r="Y26" i="2"/>
  <c r="Z28" i="2"/>
  <c r="AA28" i="2" s="1"/>
  <c r="Z30" i="2"/>
  <c r="AA30" i="2" s="1"/>
  <c r="Z32" i="2"/>
  <c r="AA32" i="2" s="1"/>
  <c r="Z34" i="2"/>
  <c r="AA34" i="2" s="1"/>
  <c r="J35" i="2"/>
  <c r="Q35" i="2"/>
  <c r="R31" i="2"/>
  <c r="X35" i="2"/>
  <c r="R39" i="2"/>
  <c r="S41" i="2"/>
  <c r="T41" i="2" s="1"/>
  <c r="S43" i="2"/>
  <c r="T43" i="2" s="1"/>
  <c r="R45" i="2"/>
  <c r="Y7" i="2"/>
  <c r="Z9" i="2"/>
  <c r="AA9" i="2" s="1"/>
  <c r="Z11" i="2"/>
  <c r="AA11" i="2" s="1"/>
  <c r="Y13" i="2"/>
  <c r="Y15" i="2"/>
  <c r="Z17" i="2"/>
  <c r="AA17" i="2" s="1"/>
  <c r="Z19" i="2"/>
  <c r="AA19" i="2" s="1"/>
  <c r="Z25" i="2"/>
  <c r="AA25" i="2" s="1"/>
  <c r="Z27" i="2"/>
  <c r="AA27" i="2" s="1"/>
  <c r="Z29" i="2"/>
  <c r="AA29" i="2" s="1"/>
  <c r="Z31" i="2"/>
  <c r="AA31" i="2" s="1"/>
  <c r="Z33" i="2"/>
  <c r="AA33" i="2" s="1"/>
  <c r="Y41" i="2"/>
  <c r="Y42" i="2"/>
  <c r="Z13" i="2"/>
  <c r="AA13" i="2" s="1"/>
  <c r="Z42" i="2"/>
  <c r="AA42" i="2" s="1"/>
  <c r="Z44" i="2"/>
  <c r="AA44" i="2" s="1"/>
  <c r="Y46" i="2"/>
  <c r="Y9" i="2"/>
  <c r="Y30" i="2"/>
  <c r="Y17" i="2"/>
  <c r="R14" i="2"/>
  <c r="S7" i="2"/>
  <c r="R9" i="2"/>
  <c r="R11" i="2"/>
  <c r="S13" i="2"/>
  <c r="T13" i="2" s="1"/>
  <c r="S15" i="2"/>
  <c r="T15" i="2" s="1"/>
  <c r="R17" i="2"/>
  <c r="R19" i="2"/>
  <c r="S10" i="2"/>
  <c r="T10" i="2" s="1"/>
  <c r="S25" i="2"/>
  <c r="T25" i="2" s="1"/>
  <c r="S27" i="2"/>
  <c r="T27" i="2" s="1"/>
  <c r="R29" i="2"/>
  <c r="S31" i="2"/>
  <c r="T31" i="2" s="1"/>
  <c r="S33" i="2"/>
  <c r="T33" i="2" s="1"/>
  <c r="R44" i="2"/>
  <c r="S40" i="2"/>
  <c r="T40" i="2" s="1"/>
  <c r="R27" i="2"/>
  <c r="S18" i="2"/>
  <c r="T18" i="2" s="1"/>
  <c r="Z14" i="2"/>
  <c r="AA14" i="2" s="1"/>
  <c r="Y11" i="2"/>
  <c r="Y10" i="2"/>
  <c r="Y18" i="2"/>
  <c r="Y28" i="2"/>
  <c r="Y32" i="2"/>
  <c r="Y34" i="2"/>
  <c r="Y19" i="2"/>
  <c r="Y40" i="2"/>
  <c r="Z46" i="2"/>
  <c r="AA46" i="2" s="1"/>
  <c r="Y39" i="2"/>
  <c r="Y43" i="2"/>
  <c r="Z40" i="2"/>
  <c r="AA40" i="2" s="1"/>
  <c r="Y44" i="2"/>
  <c r="Z41" i="2"/>
  <c r="AA41" i="2" s="1"/>
  <c r="Z43" i="2"/>
  <c r="AA43" i="2" s="1"/>
  <c r="Z45" i="2"/>
  <c r="AA45" i="2" s="1"/>
  <c r="Z39" i="2"/>
  <c r="Z26" i="2"/>
  <c r="AA26" i="2" s="1"/>
  <c r="Y27" i="2"/>
  <c r="Y29" i="2"/>
  <c r="Y31" i="2"/>
  <c r="Y33" i="2"/>
  <c r="Z7" i="2"/>
  <c r="Z15" i="2"/>
  <c r="AA15" i="2" s="1"/>
  <c r="Z8" i="2"/>
  <c r="AA8" i="2" s="1"/>
  <c r="Y12" i="2"/>
  <c r="Z16" i="2"/>
  <c r="AA16" i="2" s="1"/>
  <c r="Y20" i="2"/>
  <c r="R13" i="2"/>
  <c r="R15" i="2"/>
  <c r="S9" i="2"/>
  <c r="T9" i="2" s="1"/>
  <c r="S17" i="2"/>
  <c r="T17" i="2" s="1"/>
  <c r="R25" i="2"/>
  <c r="R33" i="2"/>
  <c r="R32" i="2"/>
  <c r="R42" i="2"/>
  <c r="S46" i="2"/>
  <c r="T46" i="2" s="1"/>
  <c r="S29" i="2"/>
  <c r="T29" i="2" s="1"/>
  <c r="R41" i="2"/>
  <c r="S45" i="2"/>
  <c r="T45" i="2" s="1"/>
  <c r="R40" i="2"/>
  <c r="S42" i="2"/>
  <c r="T42" i="2" s="1"/>
  <c r="S44" i="2"/>
  <c r="T44" i="2" s="1"/>
  <c r="R46" i="2"/>
  <c r="R43" i="2"/>
  <c r="R34" i="2"/>
  <c r="R26" i="2"/>
  <c r="R28" i="2"/>
  <c r="R30" i="2"/>
  <c r="S11" i="2"/>
  <c r="T11" i="2" s="1"/>
  <c r="S19" i="2"/>
  <c r="T19" i="2" s="1"/>
  <c r="R8" i="2"/>
  <c r="S12" i="2"/>
  <c r="T12" i="2" s="1"/>
  <c r="R16" i="2"/>
  <c r="S20" i="2"/>
  <c r="T20" i="2" s="1"/>
  <c r="R7" i="2"/>
  <c r="Y45" i="2"/>
  <c r="Y25" i="2"/>
  <c r="S39" i="2"/>
  <c r="T39" i="2" s="1"/>
  <c r="B49" i="7"/>
  <c r="B49" i="8"/>
  <c r="B49" i="4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84" i="1"/>
  <c r="B84" i="1"/>
  <c r="D84" i="1" s="1"/>
  <c r="C83" i="1"/>
  <c r="B83" i="1"/>
  <c r="D83" i="1" s="1"/>
  <c r="C82" i="1"/>
  <c r="B82" i="1"/>
  <c r="D82" i="1" s="1"/>
  <c r="C81" i="1"/>
  <c r="B81" i="1"/>
  <c r="C80" i="1"/>
  <c r="B80" i="1"/>
  <c r="D80" i="1" s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B72" i="1"/>
  <c r="D67" i="1"/>
  <c r="C67" i="1"/>
  <c r="B67" i="1"/>
  <c r="C66" i="1"/>
  <c r="D66" i="1" s="1"/>
  <c r="B66" i="1"/>
  <c r="C65" i="1"/>
  <c r="B65" i="1"/>
  <c r="D65" i="1" s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D56" i="1" s="1"/>
  <c r="B55" i="1"/>
  <c r="C33" i="1"/>
  <c r="D33" i="1" s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D22" i="1" s="1"/>
  <c r="B21" i="1"/>
  <c r="AA39" i="2" l="1"/>
  <c r="Z47" i="2"/>
  <c r="AA7" i="2"/>
  <c r="Z21" i="2"/>
  <c r="T7" i="2"/>
  <c r="S21" i="2"/>
  <c r="D78" i="1"/>
  <c r="D79" i="1"/>
  <c r="D62" i="1"/>
  <c r="D57" i="1"/>
  <c r="D59" i="1"/>
  <c r="D61" i="1"/>
  <c r="D25" i="1"/>
  <c r="D73" i="1"/>
  <c r="D76" i="1"/>
  <c r="D27" i="1"/>
  <c r="D31" i="1"/>
  <c r="D28" i="1"/>
  <c r="D32" i="1"/>
  <c r="D23" i="1"/>
  <c r="E41" i="2"/>
  <c r="F41" i="2" s="1"/>
  <c r="D43" i="2"/>
  <c r="E45" i="2"/>
  <c r="F45" i="2" s="1"/>
  <c r="D75" i="1"/>
  <c r="D64" i="1"/>
  <c r="D60" i="1"/>
  <c r="E8" i="2"/>
  <c r="F8" i="2" s="1"/>
  <c r="E10" i="2"/>
  <c r="F10" i="2" s="1"/>
  <c r="D12" i="2"/>
  <c r="D14" i="2"/>
  <c r="E16" i="2"/>
  <c r="F16" i="2" s="1"/>
  <c r="D18" i="2"/>
  <c r="D20" i="2"/>
  <c r="E39" i="2"/>
  <c r="F39" i="2" s="1"/>
  <c r="D40" i="2"/>
  <c r="E42" i="2"/>
  <c r="F42" i="2" s="1"/>
  <c r="E44" i="2"/>
  <c r="F44" i="2" s="1"/>
  <c r="E46" i="2"/>
  <c r="F46" i="2" s="1"/>
  <c r="E25" i="2"/>
  <c r="F25" i="2" s="1"/>
  <c r="E27" i="2"/>
  <c r="F27" i="2" s="1"/>
  <c r="E31" i="2"/>
  <c r="F31" i="2" s="1"/>
  <c r="D33" i="2"/>
  <c r="D26" i="2"/>
  <c r="D28" i="2"/>
  <c r="E30" i="2"/>
  <c r="F30" i="2" s="1"/>
  <c r="D32" i="2"/>
  <c r="E34" i="2"/>
  <c r="F34" i="2" s="1"/>
  <c r="D81" i="1"/>
  <c r="D58" i="1"/>
  <c r="D30" i="1"/>
  <c r="E29" i="2"/>
  <c r="F29" i="2" s="1"/>
  <c r="D7" i="2"/>
  <c r="E9" i="2"/>
  <c r="F9" i="2" s="1"/>
  <c r="E11" i="2"/>
  <c r="F11" i="2" s="1"/>
  <c r="E13" i="2"/>
  <c r="F13" i="2" s="1"/>
  <c r="E15" i="2"/>
  <c r="F15" i="2" s="1"/>
  <c r="E17" i="2"/>
  <c r="F17" i="2" s="1"/>
  <c r="D19" i="2"/>
  <c r="E12" i="2"/>
  <c r="F12" i="2" s="1"/>
  <c r="E18" i="2"/>
  <c r="F18" i="2" s="1"/>
  <c r="E40" i="2"/>
  <c r="F40" i="2" s="1"/>
  <c r="E43" i="2"/>
  <c r="F43" i="2" s="1"/>
  <c r="E14" i="2"/>
  <c r="F14" i="2" s="1"/>
  <c r="E20" i="2"/>
  <c r="F20" i="2" s="1"/>
  <c r="D16" i="2"/>
  <c r="D8" i="2"/>
  <c r="D44" i="2"/>
  <c r="E28" i="2"/>
  <c r="F28" i="2" s="1"/>
  <c r="E32" i="2"/>
  <c r="F32" i="2" s="1"/>
  <c r="D30" i="2"/>
  <c r="D34" i="2"/>
  <c r="E26" i="2"/>
  <c r="F26" i="2" s="1"/>
  <c r="D9" i="2"/>
  <c r="E19" i="2"/>
  <c r="F19" i="2" s="1"/>
  <c r="D10" i="2"/>
  <c r="D41" i="2"/>
  <c r="D45" i="2"/>
  <c r="D42" i="2"/>
  <c r="D46" i="2"/>
  <c r="E33" i="2"/>
  <c r="F33" i="2" s="1"/>
  <c r="D25" i="2"/>
  <c r="D27" i="2"/>
  <c r="D29" i="2"/>
  <c r="D31" i="2"/>
  <c r="D11" i="2"/>
  <c r="D13" i="2"/>
  <c r="D15" i="2"/>
  <c r="D17" i="2"/>
  <c r="E7" i="2"/>
  <c r="F7" i="2" s="1"/>
  <c r="D74" i="1"/>
  <c r="B85" i="1"/>
  <c r="B15" i="1" s="1"/>
  <c r="D77" i="1"/>
  <c r="D63" i="1"/>
  <c r="B68" i="1"/>
  <c r="B14" i="1" s="1"/>
  <c r="D24" i="1"/>
  <c r="B34" i="1"/>
  <c r="B12" i="1" s="1"/>
  <c r="D26" i="1"/>
  <c r="D29" i="1"/>
  <c r="D50" i="1"/>
  <c r="D49" i="1"/>
  <c r="C50" i="1"/>
  <c r="B50" i="1"/>
  <c r="C49" i="1"/>
  <c r="B49" i="1"/>
  <c r="C48" i="1"/>
  <c r="D48" i="1" s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D41" i="1" l="1"/>
  <c r="D43" i="1"/>
  <c r="D47" i="1"/>
  <c r="D39" i="1"/>
  <c r="D45" i="1"/>
  <c r="D42" i="1"/>
  <c r="D46" i="1"/>
  <c r="C51" i="1"/>
  <c r="D38" i="1"/>
  <c r="D40" i="1"/>
  <c r="D44" i="1"/>
  <c r="B51" i="1"/>
  <c r="B13" i="1" s="1"/>
  <c r="Z46" i="8"/>
  <c r="AA46" i="8" s="1"/>
  <c r="Y46" i="8"/>
  <c r="Z45" i="8"/>
  <c r="AA45" i="8" s="1"/>
  <c r="Y45" i="8"/>
  <c r="Z44" i="8"/>
  <c r="AA44" i="8" s="1"/>
  <c r="Y44" i="8"/>
  <c r="Z43" i="8"/>
  <c r="AA43" i="8" s="1"/>
  <c r="Y43" i="8"/>
  <c r="Z42" i="8"/>
  <c r="AA42" i="8" s="1"/>
  <c r="Y42" i="8"/>
  <c r="Z41" i="8"/>
  <c r="AA41" i="8" s="1"/>
  <c r="Y41" i="8"/>
  <c r="Z40" i="8"/>
  <c r="AA40" i="8" s="1"/>
  <c r="Y40" i="8"/>
  <c r="Z39" i="8"/>
  <c r="AA39" i="8" s="1"/>
  <c r="Y39" i="8"/>
  <c r="Z33" i="8"/>
  <c r="AA33" i="8" s="1"/>
  <c r="Y33" i="8"/>
  <c r="Z32" i="8"/>
  <c r="AA32" i="8" s="1"/>
  <c r="Y32" i="8"/>
  <c r="Z31" i="8"/>
  <c r="AA31" i="8" s="1"/>
  <c r="Y31" i="8"/>
  <c r="Z30" i="8"/>
  <c r="AA30" i="8" s="1"/>
  <c r="Y30" i="8"/>
  <c r="Z29" i="8"/>
  <c r="AA29" i="8" s="1"/>
  <c r="Y29" i="8"/>
  <c r="Z28" i="8"/>
  <c r="AA28" i="8" s="1"/>
  <c r="Y28" i="8"/>
  <c r="Z27" i="8"/>
  <c r="AA27" i="8" s="1"/>
  <c r="Y27" i="8"/>
  <c r="Z26" i="8"/>
  <c r="AA26" i="8" s="1"/>
  <c r="Y26" i="8"/>
  <c r="Z25" i="8"/>
  <c r="AA25" i="8" s="1"/>
  <c r="Y25" i="8"/>
  <c r="Z20" i="8"/>
  <c r="AA20" i="8" s="1"/>
  <c r="Y20" i="8"/>
  <c r="Z19" i="8"/>
  <c r="AA19" i="8" s="1"/>
  <c r="Y19" i="8"/>
  <c r="Z18" i="8"/>
  <c r="AA18" i="8" s="1"/>
  <c r="Y18" i="8"/>
  <c r="Z17" i="8"/>
  <c r="AA17" i="8" s="1"/>
  <c r="Y17" i="8"/>
  <c r="Z16" i="8"/>
  <c r="AA16" i="8" s="1"/>
  <c r="Y16" i="8"/>
  <c r="Z15" i="8"/>
  <c r="AA15" i="8" s="1"/>
  <c r="Y15" i="8"/>
  <c r="Z14" i="8"/>
  <c r="AA14" i="8" s="1"/>
  <c r="Y14" i="8"/>
  <c r="Z13" i="8"/>
  <c r="AA13" i="8" s="1"/>
  <c r="Y13" i="8"/>
  <c r="Z12" i="8"/>
  <c r="AA12" i="8" s="1"/>
  <c r="Y12" i="8"/>
  <c r="Z11" i="8"/>
  <c r="AA11" i="8" s="1"/>
  <c r="Y11" i="8"/>
  <c r="Z10" i="8"/>
  <c r="AA10" i="8" s="1"/>
  <c r="Y10" i="8"/>
  <c r="Z9" i="8"/>
  <c r="AA9" i="8" s="1"/>
  <c r="Y9" i="8"/>
  <c r="Z8" i="8"/>
  <c r="AA8" i="8" s="1"/>
  <c r="Y8" i="8"/>
  <c r="Z7" i="8"/>
  <c r="Y7" i="8"/>
  <c r="S46" i="8"/>
  <c r="T46" i="8" s="1"/>
  <c r="R46" i="8"/>
  <c r="S45" i="8"/>
  <c r="T45" i="8" s="1"/>
  <c r="R45" i="8"/>
  <c r="S44" i="8"/>
  <c r="T44" i="8" s="1"/>
  <c r="R44" i="8"/>
  <c r="S43" i="8"/>
  <c r="T43" i="8" s="1"/>
  <c r="R43" i="8"/>
  <c r="S42" i="8"/>
  <c r="T42" i="8" s="1"/>
  <c r="R42" i="8"/>
  <c r="S41" i="8"/>
  <c r="T41" i="8" s="1"/>
  <c r="R41" i="8"/>
  <c r="S40" i="8"/>
  <c r="T40" i="8" s="1"/>
  <c r="R40" i="8"/>
  <c r="S39" i="8"/>
  <c r="T39" i="8" s="1"/>
  <c r="R39" i="8"/>
  <c r="S34" i="8"/>
  <c r="T34" i="8" s="1"/>
  <c r="R34" i="8"/>
  <c r="S33" i="8"/>
  <c r="T33" i="8" s="1"/>
  <c r="R33" i="8"/>
  <c r="S32" i="8"/>
  <c r="T32" i="8" s="1"/>
  <c r="R32" i="8"/>
  <c r="S31" i="8"/>
  <c r="T31" i="8" s="1"/>
  <c r="R31" i="8"/>
  <c r="S30" i="8"/>
  <c r="T30" i="8" s="1"/>
  <c r="R30" i="8"/>
  <c r="S29" i="8"/>
  <c r="T29" i="8" s="1"/>
  <c r="R29" i="8"/>
  <c r="S28" i="8"/>
  <c r="T28" i="8" s="1"/>
  <c r="R28" i="8"/>
  <c r="S27" i="8"/>
  <c r="T27" i="8" s="1"/>
  <c r="R27" i="8"/>
  <c r="S26" i="8"/>
  <c r="T26" i="8" s="1"/>
  <c r="R26" i="8"/>
  <c r="S25" i="8"/>
  <c r="T25" i="8" s="1"/>
  <c r="R25" i="8"/>
  <c r="S20" i="8"/>
  <c r="T20" i="8" s="1"/>
  <c r="R20" i="8"/>
  <c r="S19" i="8"/>
  <c r="T19" i="8" s="1"/>
  <c r="R19" i="8"/>
  <c r="S18" i="8"/>
  <c r="T18" i="8" s="1"/>
  <c r="R18" i="8"/>
  <c r="S17" i="8"/>
  <c r="T17" i="8" s="1"/>
  <c r="R17" i="8"/>
  <c r="S16" i="8"/>
  <c r="T16" i="8" s="1"/>
  <c r="R16" i="8"/>
  <c r="S15" i="8"/>
  <c r="T15" i="8" s="1"/>
  <c r="R15" i="8"/>
  <c r="S14" i="8"/>
  <c r="T14" i="8" s="1"/>
  <c r="R14" i="8"/>
  <c r="S13" i="8"/>
  <c r="T13" i="8" s="1"/>
  <c r="R13" i="8"/>
  <c r="S12" i="8"/>
  <c r="T12" i="8" s="1"/>
  <c r="R12" i="8"/>
  <c r="S11" i="8"/>
  <c r="T11" i="8" s="1"/>
  <c r="R11" i="8"/>
  <c r="S10" i="8"/>
  <c r="T10" i="8" s="1"/>
  <c r="R10" i="8"/>
  <c r="S9" i="8"/>
  <c r="T9" i="8" s="1"/>
  <c r="R9" i="8"/>
  <c r="S8" i="8"/>
  <c r="T8" i="8" s="1"/>
  <c r="R8" i="8"/>
  <c r="S7" i="8"/>
  <c r="R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4" i="8"/>
  <c r="F34" i="8" s="1"/>
  <c r="D34" i="8"/>
  <c r="E33" i="8"/>
  <c r="F33" i="8" s="1"/>
  <c r="D33" i="8"/>
  <c r="E32" i="8"/>
  <c r="F32" i="8" s="1"/>
  <c r="D32" i="8"/>
  <c r="E31" i="8"/>
  <c r="F31" i="8" s="1"/>
  <c r="D31" i="8"/>
  <c r="E30" i="8"/>
  <c r="F30" i="8" s="1"/>
  <c r="D30" i="8"/>
  <c r="E29" i="8"/>
  <c r="F29" i="8" s="1"/>
  <c r="D29" i="8"/>
  <c r="E28" i="8"/>
  <c r="F28" i="8" s="1"/>
  <c r="D28" i="8"/>
  <c r="E27" i="8"/>
  <c r="F27" i="8" s="1"/>
  <c r="D27" i="8"/>
  <c r="E26" i="8"/>
  <c r="F26" i="8" s="1"/>
  <c r="D26" i="8"/>
  <c r="E25" i="8"/>
  <c r="F25" i="8" s="1"/>
  <c r="D25" i="8"/>
  <c r="E20" i="8"/>
  <c r="F20" i="8" s="1"/>
  <c r="D20" i="8"/>
  <c r="E19" i="8"/>
  <c r="F19" i="8" s="1"/>
  <c r="D19" i="8"/>
  <c r="E18" i="8"/>
  <c r="F18" i="8" s="1"/>
  <c r="D18" i="8"/>
  <c r="E17" i="8"/>
  <c r="F17" i="8" s="1"/>
  <c r="D17" i="8"/>
  <c r="E16" i="8"/>
  <c r="F16" i="8" s="1"/>
  <c r="D16" i="8"/>
  <c r="E15" i="8"/>
  <c r="F15" i="8" s="1"/>
  <c r="D15" i="8"/>
  <c r="E14" i="8"/>
  <c r="F14" i="8" s="1"/>
  <c r="D14" i="8"/>
  <c r="E13" i="8"/>
  <c r="F13" i="8" s="1"/>
  <c r="D13" i="8"/>
  <c r="E12" i="8"/>
  <c r="F12" i="8" s="1"/>
  <c r="D12" i="8"/>
  <c r="E11" i="8"/>
  <c r="F11" i="8" s="1"/>
  <c r="D11" i="8"/>
  <c r="E10" i="8"/>
  <c r="F10" i="8" s="1"/>
  <c r="D10" i="8"/>
  <c r="E9" i="8"/>
  <c r="F9" i="8" s="1"/>
  <c r="D9" i="8"/>
  <c r="E8" i="8"/>
  <c r="F8" i="8" s="1"/>
  <c r="D8" i="8"/>
  <c r="E7" i="8"/>
  <c r="F7" i="8" s="1"/>
  <c r="D7" i="8"/>
  <c r="Z46" i="7"/>
  <c r="AA46" i="7" s="1"/>
  <c r="Y46" i="7"/>
  <c r="Z45" i="7"/>
  <c r="AA45" i="7" s="1"/>
  <c r="Y45" i="7"/>
  <c r="Z44" i="7"/>
  <c r="AA44" i="7" s="1"/>
  <c r="Y44" i="7"/>
  <c r="Z43" i="7"/>
  <c r="AA43" i="7" s="1"/>
  <c r="Y43" i="7"/>
  <c r="Z42" i="7"/>
  <c r="AA42" i="7" s="1"/>
  <c r="Y42" i="7"/>
  <c r="Z41" i="7"/>
  <c r="AA41" i="7" s="1"/>
  <c r="Y41" i="7"/>
  <c r="Z40" i="7"/>
  <c r="AA40" i="7" s="1"/>
  <c r="Y40" i="7"/>
  <c r="Z39" i="7"/>
  <c r="AA39" i="7" s="1"/>
  <c r="Y39" i="7"/>
  <c r="Z34" i="7"/>
  <c r="AA34" i="7" s="1"/>
  <c r="Y34" i="7"/>
  <c r="Z33" i="7"/>
  <c r="AA33" i="7" s="1"/>
  <c r="Y33" i="7"/>
  <c r="Z31" i="7"/>
  <c r="AA31" i="7" s="1"/>
  <c r="Y31" i="7"/>
  <c r="Z30" i="7"/>
  <c r="AA30" i="7" s="1"/>
  <c r="Y30" i="7"/>
  <c r="Z29" i="7"/>
  <c r="AA29" i="7" s="1"/>
  <c r="Y29" i="7"/>
  <c r="Z28" i="7"/>
  <c r="AA28" i="7" s="1"/>
  <c r="Y28" i="7"/>
  <c r="Z27" i="7"/>
  <c r="AA27" i="7" s="1"/>
  <c r="Y27" i="7"/>
  <c r="Z26" i="7"/>
  <c r="AA26" i="7" s="1"/>
  <c r="Y26" i="7"/>
  <c r="Z25" i="7"/>
  <c r="AA25" i="7" s="1"/>
  <c r="Y25" i="7"/>
  <c r="Z20" i="7"/>
  <c r="AA20" i="7" s="1"/>
  <c r="Y20" i="7"/>
  <c r="Z19" i="7"/>
  <c r="AA19" i="7" s="1"/>
  <c r="Y19" i="7"/>
  <c r="Z18" i="7"/>
  <c r="AA18" i="7" s="1"/>
  <c r="Y18" i="7"/>
  <c r="Z17" i="7"/>
  <c r="AA17" i="7" s="1"/>
  <c r="Y17" i="7"/>
  <c r="Z16" i="7"/>
  <c r="AA16" i="7" s="1"/>
  <c r="Y16" i="7"/>
  <c r="Z15" i="7"/>
  <c r="AA15" i="7" s="1"/>
  <c r="Y15" i="7"/>
  <c r="Z14" i="7"/>
  <c r="AA14" i="7" s="1"/>
  <c r="Y14" i="7"/>
  <c r="Z13" i="7"/>
  <c r="AA13" i="7" s="1"/>
  <c r="Y13" i="7"/>
  <c r="Z12" i="7"/>
  <c r="AA12" i="7" s="1"/>
  <c r="Y12" i="7"/>
  <c r="Z11" i="7"/>
  <c r="AA11" i="7" s="1"/>
  <c r="Y11" i="7"/>
  <c r="Z10" i="7"/>
  <c r="AA10" i="7" s="1"/>
  <c r="Y10" i="7"/>
  <c r="Z9" i="7"/>
  <c r="AA9" i="7" s="1"/>
  <c r="Y9" i="7"/>
  <c r="Z8" i="7"/>
  <c r="AA8" i="7" s="1"/>
  <c r="Y8" i="7"/>
  <c r="Z7" i="7"/>
  <c r="AA7" i="7" s="1"/>
  <c r="Y7" i="7"/>
  <c r="S46" i="7"/>
  <c r="T46" i="7" s="1"/>
  <c r="R46" i="7"/>
  <c r="S45" i="7"/>
  <c r="T45" i="7" s="1"/>
  <c r="R45" i="7"/>
  <c r="S44" i="7"/>
  <c r="T44" i="7" s="1"/>
  <c r="R44" i="7"/>
  <c r="S43" i="7"/>
  <c r="T43" i="7" s="1"/>
  <c r="R43" i="7"/>
  <c r="S42" i="7"/>
  <c r="T42" i="7" s="1"/>
  <c r="R42" i="7"/>
  <c r="S41" i="7"/>
  <c r="T41" i="7" s="1"/>
  <c r="R41" i="7"/>
  <c r="S40" i="7"/>
  <c r="T40" i="7" s="1"/>
  <c r="R40" i="7"/>
  <c r="S39" i="7"/>
  <c r="T39" i="7" s="1"/>
  <c r="R39" i="7"/>
  <c r="S33" i="7"/>
  <c r="T33" i="7" s="1"/>
  <c r="R33" i="7"/>
  <c r="S32" i="7"/>
  <c r="T32" i="7" s="1"/>
  <c r="R32" i="7"/>
  <c r="S31" i="7"/>
  <c r="T31" i="7" s="1"/>
  <c r="R31" i="7"/>
  <c r="S30" i="7"/>
  <c r="T30" i="7" s="1"/>
  <c r="R30" i="7"/>
  <c r="S29" i="7"/>
  <c r="T29" i="7" s="1"/>
  <c r="R29" i="7"/>
  <c r="S28" i="7"/>
  <c r="T28" i="7" s="1"/>
  <c r="R28" i="7"/>
  <c r="S27" i="7"/>
  <c r="T27" i="7" s="1"/>
  <c r="R27" i="7"/>
  <c r="S26" i="7"/>
  <c r="T26" i="7" s="1"/>
  <c r="R26" i="7"/>
  <c r="S25" i="7"/>
  <c r="T25" i="7" s="1"/>
  <c r="R25" i="7"/>
  <c r="S20" i="7"/>
  <c r="T20" i="7" s="1"/>
  <c r="R20" i="7"/>
  <c r="S19" i="7"/>
  <c r="T19" i="7" s="1"/>
  <c r="R19" i="7"/>
  <c r="S18" i="7"/>
  <c r="T18" i="7" s="1"/>
  <c r="R18" i="7"/>
  <c r="S17" i="7"/>
  <c r="T17" i="7" s="1"/>
  <c r="R17" i="7"/>
  <c r="S16" i="7"/>
  <c r="T16" i="7" s="1"/>
  <c r="R16" i="7"/>
  <c r="S15" i="7"/>
  <c r="T15" i="7" s="1"/>
  <c r="R15" i="7"/>
  <c r="S14" i="7"/>
  <c r="T14" i="7" s="1"/>
  <c r="R14" i="7"/>
  <c r="S13" i="7"/>
  <c r="T13" i="7" s="1"/>
  <c r="R13" i="7"/>
  <c r="S12" i="7"/>
  <c r="T12" i="7" s="1"/>
  <c r="R12" i="7"/>
  <c r="S11" i="7"/>
  <c r="T11" i="7" s="1"/>
  <c r="R11" i="7"/>
  <c r="S10" i="7"/>
  <c r="T10" i="7" s="1"/>
  <c r="R10" i="7"/>
  <c r="S9" i="7"/>
  <c r="T9" i="7" s="1"/>
  <c r="R9" i="7"/>
  <c r="S8" i="7"/>
  <c r="T8" i="7" s="1"/>
  <c r="R8" i="7"/>
  <c r="S7" i="7"/>
  <c r="T7" i="7" s="1"/>
  <c r="R7" i="7"/>
  <c r="E46" i="7"/>
  <c r="F46" i="7" s="1"/>
  <c r="D46" i="7"/>
  <c r="E45" i="7"/>
  <c r="F45" i="7" s="1"/>
  <c r="D45" i="7"/>
  <c r="E44" i="7"/>
  <c r="F44" i="7" s="1"/>
  <c r="D44" i="7"/>
  <c r="E43" i="7"/>
  <c r="F43" i="7" s="1"/>
  <c r="D43" i="7"/>
  <c r="E42" i="7"/>
  <c r="F42" i="7" s="1"/>
  <c r="D42" i="7"/>
  <c r="E41" i="7"/>
  <c r="F41" i="7" s="1"/>
  <c r="D41" i="7"/>
  <c r="E40" i="7"/>
  <c r="F40" i="7" s="1"/>
  <c r="D40" i="7"/>
  <c r="E39" i="7"/>
  <c r="F39" i="7" s="1"/>
  <c r="D39" i="7"/>
  <c r="E34" i="7"/>
  <c r="F34" i="7" s="1"/>
  <c r="D34" i="7"/>
  <c r="E33" i="7"/>
  <c r="F33" i="7" s="1"/>
  <c r="D33" i="7"/>
  <c r="E32" i="7"/>
  <c r="F32" i="7" s="1"/>
  <c r="D32" i="7"/>
  <c r="E31" i="7"/>
  <c r="F31" i="7" s="1"/>
  <c r="D31" i="7"/>
  <c r="E30" i="7"/>
  <c r="F30" i="7" s="1"/>
  <c r="D30" i="7"/>
  <c r="E29" i="7"/>
  <c r="F29" i="7" s="1"/>
  <c r="D29" i="7"/>
  <c r="E28" i="7"/>
  <c r="F28" i="7" s="1"/>
  <c r="D28" i="7"/>
  <c r="E27" i="7"/>
  <c r="F27" i="7" s="1"/>
  <c r="D27" i="7"/>
  <c r="E26" i="7"/>
  <c r="F26" i="7" s="1"/>
  <c r="D26" i="7"/>
  <c r="E25" i="7"/>
  <c r="F25" i="7" s="1"/>
  <c r="D25" i="7"/>
  <c r="E20" i="7"/>
  <c r="F20" i="7" s="1"/>
  <c r="D20" i="7"/>
  <c r="E19" i="7"/>
  <c r="F19" i="7" s="1"/>
  <c r="D19" i="7"/>
  <c r="E18" i="7"/>
  <c r="F18" i="7" s="1"/>
  <c r="D18" i="7"/>
  <c r="E17" i="7"/>
  <c r="F17" i="7" s="1"/>
  <c r="D17" i="7"/>
  <c r="E16" i="7"/>
  <c r="F16" i="7" s="1"/>
  <c r="D16" i="7"/>
  <c r="E15" i="7"/>
  <c r="F15" i="7" s="1"/>
  <c r="D15" i="7"/>
  <c r="E14" i="7"/>
  <c r="F14" i="7" s="1"/>
  <c r="D14" i="7"/>
  <c r="E13" i="7"/>
  <c r="F13" i="7" s="1"/>
  <c r="D13" i="7"/>
  <c r="E12" i="7"/>
  <c r="F12" i="7" s="1"/>
  <c r="D12" i="7"/>
  <c r="E11" i="7"/>
  <c r="F11" i="7" s="1"/>
  <c r="D11" i="7"/>
  <c r="E10" i="7"/>
  <c r="F10" i="7" s="1"/>
  <c r="D10" i="7"/>
  <c r="E9" i="7"/>
  <c r="F9" i="7" s="1"/>
  <c r="D9" i="7"/>
  <c r="E8" i="7"/>
  <c r="F8" i="7" s="1"/>
  <c r="D8" i="7"/>
  <c r="E7" i="7"/>
  <c r="F7" i="7" s="1"/>
  <c r="D7" i="7"/>
  <c r="Z46" i="4"/>
  <c r="AA46" i="4" s="1"/>
  <c r="Y46" i="4"/>
  <c r="Z45" i="4"/>
  <c r="AA45" i="4" s="1"/>
  <c r="Y45" i="4"/>
  <c r="Z44" i="4"/>
  <c r="AA44" i="4" s="1"/>
  <c r="Y44" i="4"/>
  <c r="Z43" i="4"/>
  <c r="AA43" i="4" s="1"/>
  <c r="Y43" i="4"/>
  <c r="Z42" i="4"/>
  <c r="AA42" i="4" s="1"/>
  <c r="Y42" i="4"/>
  <c r="Z41" i="4"/>
  <c r="AA41" i="4" s="1"/>
  <c r="Y41" i="4"/>
  <c r="Z40" i="4"/>
  <c r="AA40" i="4" s="1"/>
  <c r="Y40" i="4"/>
  <c r="Z39" i="4"/>
  <c r="AA39" i="4" s="1"/>
  <c r="Y39" i="4"/>
  <c r="Z34" i="4"/>
  <c r="AA34" i="4" s="1"/>
  <c r="Y34" i="4"/>
  <c r="Z33" i="4"/>
  <c r="AA33" i="4" s="1"/>
  <c r="Y33" i="4"/>
  <c r="Z32" i="4"/>
  <c r="AA32" i="4" s="1"/>
  <c r="Y32" i="4"/>
  <c r="Z31" i="4"/>
  <c r="AA31" i="4" s="1"/>
  <c r="Y31" i="4"/>
  <c r="Z30" i="4"/>
  <c r="AA30" i="4" s="1"/>
  <c r="Y30" i="4"/>
  <c r="Z29" i="4"/>
  <c r="AA29" i="4" s="1"/>
  <c r="Y29" i="4"/>
  <c r="Z28" i="4"/>
  <c r="AA28" i="4" s="1"/>
  <c r="Y28" i="4"/>
  <c r="Z27" i="4"/>
  <c r="AA27" i="4" s="1"/>
  <c r="Y27" i="4"/>
  <c r="Z26" i="4"/>
  <c r="AA26" i="4" s="1"/>
  <c r="Y26" i="4"/>
  <c r="Z25" i="4"/>
  <c r="AA25" i="4" s="1"/>
  <c r="Y25" i="4"/>
  <c r="Z20" i="4"/>
  <c r="AA20" i="4" s="1"/>
  <c r="Y20" i="4"/>
  <c r="Z19" i="4"/>
  <c r="AA19" i="4" s="1"/>
  <c r="Y19" i="4"/>
  <c r="Z18" i="4"/>
  <c r="AA18" i="4" s="1"/>
  <c r="Y18" i="4"/>
  <c r="Z17" i="4"/>
  <c r="AA17" i="4" s="1"/>
  <c r="Y17" i="4"/>
  <c r="Z16" i="4"/>
  <c r="AA16" i="4" s="1"/>
  <c r="Y16" i="4"/>
  <c r="Z15" i="4"/>
  <c r="AA15" i="4" s="1"/>
  <c r="Y15" i="4"/>
  <c r="Z14" i="4"/>
  <c r="AA14" i="4" s="1"/>
  <c r="Y14" i="4"/>
  <c r="Z13" i="4"/>
  <c r="AA13" i="4" s="1"/>
  <c r="Y13" i="4"/>
  <c r="Z12" i="4"/>
  <c r="AA12" i="4" s="1"/>
  <c r="Y12" i="4"/>
  <c r="Z11" i="4"/>
  <c r="AA11" i="4" s="1"/>
  <c r="Y11" i="4"/>
  <c r="Z10" i="4"/>
  <c r="AA10" i="4" s="1"/>
  <c r="Y10" i="4"/>
  <c r="Z9" i="4"/>
  <c r="AA9" i="4" s="1"/>
  <c r="Y9" i="4"/>
  <c r="Z8" i="4"/>
  <c r="AA8" i="4" s="1"/>
  <c r="Y8" i="4"/>
  <c r="Z7" i="4"/>
  <c r="AA7" i="4" s="1"/>
  <c r="Y7" i="4"/>
  <c r="S46" i="4"/>
  <c r="T46" i="4" s="1"/>
  <c r="R46" i="4"/>
  <c r="S45" i="4"/>
  <c r="T45" i="4" s="1"/>
  <c r="R45" i="4"/>
  <c r="S44" i="4"/>
  <c r="T44" i="4" s="1"/>
  <c r="R44" i="4"/>
  <c r="S43" i="4"/>
  <c r="T43" i="4" s="1"/>
  <c r="R43" i="4"/>
  <c r="S42" i="4"/>
  <c r="T42" i="4" s="1"/>
  <c r="R42" i="4"/>
  <c r="S41" i="4"/>
  <c r="T41" i="4" s="1"/>
  <c r="R41" i="4"/>
  <c r="S40" i="4"/>
  <c r="T40" i="4" s="1"/>
  <c r="R40" i="4"/>
  <c r="S39" i="4"/>
  <c r="T39" i="4" s="1"/>
  <c r="R39" i="4"/>
  <c r="S34" i="4"/>
  <c r="T34" i="4" s="1"/>
  <c r="R34" i="4"/>
  <c r="S33" i="4"/>
  <c r="T33" i="4" s="1"/>
  <c r="R33" i="4"/>
  <c r="S32" i="4"/>
  <c r="T32" i="4" s="1"/>
  <c r="R32" i="4"/>
  <c r="S31" i="4"/>
  <c r="T31" i="4" s="1"/>
  <c r="R31" i="4"/>
  <c r="S30" i="4"/>
  <c r="T30" i="4" s="1"/>
  <c r="R30" i="4"/>
  <c r="S29" i="4"/>
  <c r="T29" i="4" s="1"/>
  <c r="S28" i="4"/>
  <c r="T28" i="4" s="1"/>
  <c r="R28" i="4"/>
  <c r="S27" i="4"/>
  <c r="T27" i="4" s="1"/>
  <c r="R27" i="4"/>
  <c r="S26" i="4"/>
  <c r="T26" i="4" s="1"/>
  <c r="R26" i="4"/>
  <c r="S25" i="4"/>
  <c r="T25" i="4" s="1"/>
  <c r="R25" i="4"/>
  <c r="S20" i="4"/>
  <c r="T20" i="4" s="1"/>
  <c r="R20" i="4"/>
  <c r="S19" i="4"/>
  <c r="T19" i="4" s="1"/>
  <c r="R19" i="4"/>
  <c r="S18" i="4"/>
  <c r="T18" i="4" s="1"/>
  <c r="R18" i="4"/>
  <c r="S17" i="4"/>
  <c r="T17" i="4" s="1"/>
  <c r="R17" i="4"/>
  <c r="S16" i="4"/>
  <c r="T16" i="4" s="1"/>
  <c r="R16" i="4"/>
  <c r="S15" i="4"/>
  <c r="T15" i="4" s="1"/>
  <c r="R15" i="4"/>
  <c r="S14" i="4"/>
  <c r="T14" i="4" s="1"/>
  <c r="R14" i="4"/>
  <c r="S13" i="4"/>
  <c r="T13" i="4" s="1"/>
  <c r="R13" i="4"/>
  <c r="S12" i="4"/>
  <c r="T12" i="4" s="1"/>
  <c r="R12" i="4"/>
  <c r="S11" i="4"/>
  <c r="T11" i="4" s="1"/>
  <c r="R11" i="4"/>
  <c r="S10" i="4"/>
  <c r="T10" i="4" s="1"/>
  <c r="R10" i="4"/>
  <c r="S9" i="4"/>
  <c r="T9" i="4" s="1"/>
  <c r="R9" i="4"/>
  <c r="S8" i="4"/>
  <c r="T8" i="4" s="1"/>
  <c r="R8" i="4"/>
  <c r="S7" i="4"/>
  <c r="T7" i="4" s="1"/>
  <c r="R7" i="4"/>
  <c r="D46" i="4"/>
  <c r="D45" i="4"/>
  <c r="D44" i="4"/>
  <c r="D43" i="4"/>
  <c r="D42" i="4"/>
  <c r="D41" i="4"/>
  <c r="D4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" i="4"/>
  <c r="B85" i="6"/>
  <c r="D84" i="6"/>
  <c r="D83" i="6"/>
  <c r="D82" i="6"/>
  <c r="D81" i="6"/>
  <c r="D80" i="6"/>
  <c r="D79" i="6"/>
  <c r="D78" i="6"/>
  <c r="D77" i="6"/>
  <c r="D76" i="6"/>
  <c r="D75" i="6"/>
  <c r="D74" i="6"/>
  <c r="D73" i="6"/>
  <c r="C85" i="6"/>
  <c r="B68" i="6"/>
  <c r="B14" i="6" s="1"/>
  <c r="D67" i="6"/>
  <c r="D66" i="6"/>
  <c r="D65" i="6"/>
  <c r="D64" i="6"/>
  <c r="D63" i="6"/>
  <c r="D62" i="6"/>
  <c r="D61" i="6"/>
  <c r="D60" i="6"/>
  <c r="D59" i="6"/>
  <c r="D58" i="6"/>
  <c r="D57" i="6"/>
  <c r="D56" i="6"/>
  <c r="C68" i="6"/>
  <c r="C51" i="6"/>
  <c r="J49" i="8" s="1"/>
  <c r="B51" i="6"/>
  <c r="I49" i="8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C34" i="6"/>
  <c r="B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C85" i="5"/>
  <c r="B85" i="5"/>
  <c r="B15" i="5" s="1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B68" i="5"/>
  <c r="B14" i="5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C51" i="5"/>
  <c r="J49" i="7" s="1"/>
  <c r="B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C34" i="5"/>
  <c r="B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85" i="3"/>
  <c r="B15" i="3" s="1"/>
  <c r="D84" i="3"/>
  <c r="D83" i="3"/>
  <c r="D82" i="3"/>
  <c r="D81" i="3"/>
  <c r="D80" i="3"/>
  <c r="D79" i="3"/>
  <c r="D78" i="3"/>
  <c r="D77" i="3"/>
  <c r="D76" i="3"/>
  <c r="D75" i="3"/>
  <c r="D74" i="3"/>
  <c r="D73" i="3"/>
  <c r="B68" i="3"/>
  <c r="B14" i="3" s="1"/>
  <c r="D67" i="3"/>
  <c r="D66" i="3"/>
  <c r="D65" i="3"/>
  <c r="D64" i="3"/>
  <c r="D63" i="3"/>
  <c r="D62" i="3"/>
  <c r="D61" i="3"/>
  <c r="D60" i="3"/>
  <c r="D59" i="3"/>
  <c r="D58" i="3"/>
  <c r="D57" i="3"/>
  <c r="D56" i="3"/>
  <c r="C51" i="3"/>
  <c r="J49" i="4" s="1"/>
  <c r="B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B34" i="3"/>
  <c r="B12" i="3" s="1"/>
  <c r="D33" i="3"/>
  <c r="D32" i="3"/>
  <c r="D31" i="3"/>
  <c r="D30" i="3"/>
  <c r="D29" i="3"/>
  <c r="D28" i="3"/>
  <c r="D27" i="3"/>
  <c r="D26" i="3"/>
  <c r="D25" i="3"/>
  <c r="D24" i="3"/>
  <c r="D23" i="3"/>
  <c r="D22" i="3"/>
  <c r="W47" i="8"/>
  <c r="Q47" i="8"/>
  <c r="Q49" i="8" s="1"/>
  <c r="P47" i="8"/>
  <c r="J47" i="8"/>
  <c r="I47" i="8"/>
  <c r="C47" i="8"/>
  <c r="E47" i="8" s="1"/>
  <c r="F47" i="8" s="1"/>
  <c r="W35" i="8"/>
  <c r="P35" i="8"/>
  <c r="R35" i="8" s="1"/>
  <c r="J35" i="8"/>
  <c r="I35" i="8"/>
  <c r="C35" i="8"/>
  <c r="E35" i="8" s="1"/>
  <c r="F35" i="8" s="1"/>
  <c r="W21" i="8"/>
  <c r="Y21" i="8" s="1"/>
  <c r="P21" i="8"/>
  <c r="R21" i="8" s="1"/>
  <c r="J21" i="8"/>
  <c r="I21" i="8"/>
  <c r="C21" i="8"/>
  <c r="W47" i="7"/>
  <c r="Y47" i="7" s="1"/>
  <c r="Q47" i="7"/>
  <c r="Q49" i="7" s="1"/>
  <c r="P47" i="7"/>
  <c r="J47" i="7"/>
  <c r="I47" i="7"/>
  <c r="C47" i="7"/>
  <c r="W35" i="7"/>
  <c r="Y35" i="7" s="1"/>
  <c r="P35" i="7"/>
  <c r="R35" i="7" s="1"/>
  <c r="J35" i="7"/>
  <c r="I35" i="7"/>
  <c r="C35" i="7"/>
  <c r="E35" i="7" s="1"/>
  <c r="F35" i="7" s="1"/>
  <c r="W21" i="7"/>
  <c r="Y21" i="7" s="1"/>
  <c r="P21" i="7"/>
  <c r="R21" i="7" s="1"/>
  <c r="J21" i="7"/>
  <c r="I21" i="7"/>
  <c r="C21" i="7"/>
  <c r="E21" i="7" s="1"/>
  <c r="F21" i="7" s="1"/>
  <c r="P49" i="7" l="1"/>
  <c r="R49" i="7" s="1"/>
  <c r="E47" i="7"/>
  <c r="F47" i="7" s="1"/>
  <c r="C49" i="7"/>
  <c r="AA7" i="8"/>
  <c r="Z21" i="8"/>
  <c r="AA21" i="8" s="1"/>
  <c r="T7" i="8"/>
  <c r="S21" i="8"/>
  <c r="T21" i="8" s="1"/>
  <c r="Y47" i="8"/>
  <c r="X49" i="8"/>
  <c r="E21" i="8"/>
  <c r="F21" i="8" s="1"/>
  <c r="C49" i="8"/>
  <c r="D72" i="6"/>
  <c r="D55" i="6"/>
  <c r="D68" i="6"/>
  <c r="D35" i="7"/>
  <c r="D85" i="5"/>
  <c r="C68" i="5"/>
  <c r="D68" i="5" s="1"/>
  <c r="D21" i="7"/>
  <c r="D21" i="8"/>
  <c r="Z47" i="7"/>
  <c r="AA47" i="7" s="1"/>
  <c r="Z47" i="8"/>
  <c r="AA47" i="8" s="1"/>
  <c r="Y35" i="8"/>
  <c r="Z35" i="7"/>
  <c r="AA35" i="7" s="1"/>
  <c r="Z21" i="7"/>
  <c r="AA21" i="7" s="1"/>
  <c r="S21" i="7"/>
  <c r="T21" i="7" s="1"/>
  <c r="S35" i="8"/>
  <c r="T35" i="8" s="1"/>
  <c r="P49" i="8"/>
  <c r="S35" i="7"/>
  <c r="T35" i="7" s="1"/>
  <c r="R47" i="7"/>
  <c r="S47" i="7"/>
  <c r="T47" i="7" s="1"/>
  <c r="R47" i="8"/>
  <c r="S47" i="8"/>
  <c r="D47" i="8"/>
  <c r="D47" i="7"/>
  <c r="D35" i="8"/>
  <c r="D72" i="3"/>
  <c r="C72" i="1"/>
  <c r="D55" i="3"/>
  <c r="C55" i="1"/>
  <c r="D85" i="6"/>
  <c r="B15" i="6"/>
  <c r="D34" i="6"/>
  <c r="B12" i="6"/>
  <c r="D34" i="5"/>
  <c r="B12" i="5"/>
  <c r="L49" i="8"/>
  <c r="M49" i="8" s="1"/>
  <c r="K49" i="8"/>
  <c r="J49" i="2"/>
  <c r="D51" i="5"/>
  <c r="D51" i="1"/>
  <c r="I49" i="7"/>
  <c r="L49" i="7" s="1"/>
  <c r="M49" i="7" s="1"/>
  <c r="D51" i="6"/>
  <c r="B13" i="6"/>
  <c r="B13" i="5"/>
  <c r="C85" i="3"/>
  <c r="D85" i="3" s="1"/>
  <c r="C68" i="3"/>
  <c r="D68" i="3" s="1"/>
  <c r="D51" i="3"/>
  <c r="B13" i="3"/>
  <c r="W49" i="8"/>
  <c r="W49" i="7"/>
  <c r="W47" i="4"/>
  <c r="Q47" i="4"/>
  <c r="Q49" i="4" s="1"/>
  <c r="P47" i="4"/>
  <c r="J47" i="4"/>
  <c r="I47" i="4"/>
  <c r="C47" i="4"/>
  <c r="D39" i="4"/>
  <c r="W35" i="4"/>
  <c r="P35" i="4"/>
  <c r="J35" i="4"/>
  <c r="I35" i="4"/>
  <c r="C35" i="4"/>
  <c r="E35" i="4" s="1"/>
  <c r="F35" i="4" s="1"/>
  <c r="D34" i="4"/>
  <c r="D33" i="4"/>
  <c r="D32" i="4"/>
  <c r="D31" i="4"/>
  <c r="D30" i="4"/>
  <c r="D29" i="4"/>
  <c r="D28" i="4"/>
  <c r="D27" i="4"/>
  <c r="D26" i="4"/>
  <c r="D25" i="4"/>
  <c r="W21" i="4"/>
  <c r="P21" i="4"/>
  <c r="J21" i="4"/>
  <c r="I21" i="4"/>
  <c r="C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C21" i="1"/>
  <c r="W47" i="2"/>
  <c r="Q47" i="2"/>
  <c r="P47" i="2"/>
  <c r="J47" i="2"/>
  <c r="I47" i="2"/>
  <c r="C47" i="2"/>
  <c r="B47" i="2"/>
  <c r="D39" i="2"/>
  <c r="W35" i="2"/>
  <c r="P35" i="2"/>
  <c r="I35" i="2"/>
  <c r="C35" i="2"/>
  <c r="B35" i="2"/>
  <c r="W21" i="2"/>
  <c r="P21" i="2"/>
  <c r="J21" i="2"/>
  <c r="I21" i="2"/>
  <c r="C21" i="2"/>
  <c r="B21" i="2"/>
  <c r="D49" i="8" l="1"/>
  <c r="C49" i="4"/>
  <c r="T47" i="8"/>
  <c r="S49" i="8"/>
  <c r="T49" i="8" s="1"/>
  <c r="R49" i="8"/>
  <c r="X47" i="2"/>
  <c r="Y47" i="2" s="1"/>
  <c r="Y35" i="2"/>
  <c r="X21" i="2"/>
  <c r="AA21" i="2" s="1"/>
  <c r="W49" i="2"/>
  <c r="R47" i="2"/>
  <c r="S47" i="2"/>
  <c r="T47" i="2" s="1"/>
  <c r="R35" i="2"/>
  <c r="Q21" i="2"/>
  <c r="T21" i="2" s="1"/>
  <c r="P49" i="2"/>
  <c r="X47" i="4"/>
  <c r="Z47" i="4"/>
  <c r="AA47" i="4" s="1"/>
  <c r="Y35" i="4"/>
  <c r="Z35" i="8"/>
  <c r="AA35" i="8" s="1"/>
  <c r="Y49" i="7"/>
  <c r="Y21" i="4"/>
  <c r="Y49" i="8"/>
  <c r="S49" i="7"/>
  <c r="T49" i="7" s="1"/>
  <c r="S47" i="4"/>
  <c r="T47" i="4" s="1"/>
  <c r="R47" i="4"/>
  <c r="R35" i="4"/>
  <c r="S35" i="4"/>
  <c r="T35" i="4" s="1"/>
  <c r="R21" i="4"/>
  <c r="C49" i="2"/>
  <c r="D21" i="4"/>
  <c r="E21" i="4"/>
  <c r="F21" i="4" s="1"/>
  <c r="D49" i="7"/>
  <c r="E49" i="7"/>
  <c r="F49" i="7" s="1"/>
  <c r="E49" i="8"/>
  <c r="F49" i="8" s="1"/>
  <c r="D47" i="4"/>
  <c r="E47" i="4"/>
  <c r="F47" i="4" s="1"/>
  <c r="E47" i="2"/>
  <c r="F47" i="2" s="1"/>
  <c r="D47" i="2"/>
  <c r="D35" i="2"/>
  <c r="E35" i="2"/>
  <c r="F35" i="2" s="1"/>
  <c r="D35" i="4"/>
  <c r="B49" i="2"/>
  <c r="E21" i="2"/>
  <c r="F21" i="2" s="1"/>
  <c r="D21" i="2"/>
  <c r="D72" i="1"/>
  <c r="D85" i="1" s="1"/>
  <c r="C85" i="1"/>
  <c r="D55" i="1"/>
  <c r="D68" i="1" s="1"/>
  <c r="C68" i="1"/>
  <c r="D21" i="1"/>
  <c r="D34" i="1" s="1"/>
  <c r="C34" i="1"/>
  <c r="B16" i="5"/>
  <c r="C15" i="5" s="1"/>
  <c r="K49" i="7"/>
  <c r="B16" i="3"/>
  <c r="C14" i="3" s="1"/>
  <c r="I49" i="4"/>
  <c r="B16" i="6"/>
  <c r="D21" i="3"/>
  <c r="C34" i="3"/>
  <c r="D34" i="3" s="1"/>
  <c r="P49" i="4"/>
  <c r="W49" i="4"/>
  <c r="B16" i="1"/>
  <c r="C15" i="1" s="1"/>
  <c r="Z49" i="8" l="1"/>
  <c r="AA49" i="8" s="1"/>
  <c r="Y47" i="4"/>
  <c r="X49" i="4"/>
  <c r="AA47" i="2"/>
  <c r="Z35" i="2"/>
  <c r="Y21" i="2"/>
  <c r="X49" i="2"/>
  <c r="Y49" i="2" s="1"/>
  <c r="S35" i="2"/>
  <c r="Q49" i="2"/>
  <c r="R21" i="2"/>
  <c r="Z21" i="4"/>
  <c r="AA21" i="4" s="1"/>
  <c r="Z35" i="4"/>
  <c r="AA35" i="4" s="1"/>
  <c r="Z49" i="7"/>
  <c r="AA49" i="7" s="1"/>
  <c r="S21" i="4"/>
  <c r="T21" i="4" s="1"/>
  <c r="R49" i="4"/>
  <c r="D49" i="4"/>
  <c r="E49" i="2"/>
  <c r="F49" i="2" s="1"/>
  <c r="D49" i="2"/>
  <c r="C12" i="5"/>
  <c r="C14" i="5"/>
  <c r="C13" i="5"/>
  <c r="C12" i="1"/>
  <c r="C15" i="3"/>
  <c r="C13" i="3"/>
  <c r="C12" i="3"/>
  <c r="I49" i="2"/>
  <c r="L49" i="4"/>
  <c r="M49" i="4" s="1"/>
  <c r="C13" i="1"/>
  <c r="K49" i="4"/>
  <c r="C15" i="6"/>
  <c r="C12" i="6"/>
  <c r="C14" i="6"/>
  <c r="C13" i="6"/>
  <c r="C14" i="1"/>
  <c r="Y49" i="4" l="1"/>
  <c r="AA35" i="2"/>
  <c r="Z49" i="2"/>
  <c r="AA49" i="2" s="1"/>
  <c r="T35" i="2"/>
  <c r="S49" i="2"/>
  <c r="T49" i="2" s="1"/>
  <c r="C16" i="5"/>
  <c r="R49" i="2"/>
  <c r="Z49" i="4"/>
  <c r="AA49" i="4" s="1"/>
  <c r="S49" i="4"/>
  <c r="T49" i="4" s="1"/>
  <c r="E49" i="4"/>
  <c r="F49" i="4" s="1"/>
  <c r="C16" i="3"/>
  <c r="C16" i="1"/>
  <c r="L49" i="2"/>
  <c r="M49" i="2" s="1"/>
  <c r="K49" i="2"/>
  <c r="C16" i="6"/>
</calcChain>
</file>

<file path=xl/sharedStrings.xml><?xml version="1.0" encoding="utf-8"?>
<sst xmlns="http://schemas.openxmlformats.org/spreadsheetml/2006/main" count="1188" uniqueCount="87">
  <si>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</si>
  <si>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</si>
  <si>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</si>
  <si>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</si>
  <si>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</si>
  <si>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</si>
  <si>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</si>
  <si>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</si>
  <si>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</si>
  <si>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</si>
  <si>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</si>
  <si>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</si>
  <si>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</si>
  <si>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</si>
  <si>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</si>
  <si>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</si>
  <si>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</si>
  <si>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</si>
  <si>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</si>
  <si>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</si>
  <si>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</si>
  <si>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</si>
  <si>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</si>
  <si>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</si>
  <si>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</si>
  <si>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</si>
  <si>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</si>
  <si>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</si>
  <si>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</si>
  <si>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</si>
  <si>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</si>
  <si>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</si>
  <si>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</si>
  <si>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</si>
  <si>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</si>
  <si>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</si>
  <si>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</si>
  <si>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</si>
  <si>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</si>
  <si>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</si>
  <si>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</si>
  <si>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</si>
  <si>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</si>
  <si>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</si>
  <si>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</si>
  <si>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</si>
  <si>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</si>
  <si>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</si>
  <si>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</si>
  <si>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</si>
  <si>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</si>
  <si>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</si>
  <si>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</si>
  <si>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</si>
  <si>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</si>
  <si>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</si>
  <si>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</si>
  <si>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</si>
  <si>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</si>
  <si>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</si>
  <si>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</si>
  <si>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</si>
  <si>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</si>
  <si>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</si>
  <si>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</si>
  <si>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TOTAL RECIBIDAS</t>
  </si>
  <si>
    <t>REPORTE TRIMESTRAL DE RECLAMACIONES</t>
  </si>
  <si>
    <t>CLARO</t>
  </si>
  <si>
    <t xml:space="preserve"> TELEFONÍA FIJA </t>
  </si>
  <si>
    <t xml:space="preserve"> TELEFONÍA MOVIL</t>
  </si>
  <si>
    <t xml:space="preserve"> INTERNET</t>
  </si>
  <si>
    <t xml:space="preserve"> TV </t>
  </si>
  <si>
    <t xml:space="preserve"> TELEFONÍA FIJA</t>
  </si>
  <si>
    <t xml:space="preserve"> TV</t>
  </si>
  <si>
    <t>Maria Trinidad Sanchez</t>
  </si>
  <si>
    <t>Samana</t>
  </si>
  <si>
    <t>Dajabon</t>
  </si>
  <si>
    <t>Santiago Rodriguez</t>
  </si>
  <si>
    <t>Sanchez Ramirez</t>
  </si>
  <si>
    <t>San Jose de Ocoa</t>
  </si>
  <si>
    <t>San Cristobal</t>
  </si>
  <si>
    <t>San Pedro de Macoris</t>
  </si>
  <si>
    <t>OCTUBRE -2018</t>
  </si>
  <si>
    <t>NOVIEMBRE -2018</t>
  </si>
  <si>
    <t>DICIEMBRE -2018</t>
  </si>
  <si>
    <t>OCTUBRE - DICIEMBRE  -2018</t>
  </si>
  <si>
    <t xml:space="preserve"> OCTUBRE -DICIEMBRE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</si>
</sst>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47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0" fontId="10" fillId="4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32" xfId="2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10" fontId="7" fillId="4" borderId="36" xfId="2" applyNumberFormat="1" applyFont="1" applyFill="1" applyBorder="1" applyAlignment="1">
      <alignment horizontal="center" vertical="center"/>
    </xf>
    <xf numFmtId="10" fontId="7" fillId="4" borderId="32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1" fontId="10" fillId="11" borderId="11" xfId="1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1" fontId="10" fillId="12" borderId="11" xfId="2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" fontId="7" fillId="11" borderId="11" xfId="1" applyNumberFormat="1" applyFont="1" applyFill="1" applyBorder="1" applyAlignment="1">
      <alignment horizontal="center" vertical="center"/>
    </xf>
    <xf numFmtId="9" fontId="7" fillId="4" borderId="36" xfId="2" applyFont="1" applyFill="1" applyBorder="1" applyAlignment="1">
      <alignment horizontal="center" vertical="center"/>
    </xf>
    <xf numFmtId="9" fontId="7" fillId="4" borderId="32" xfId="2" applyFont="1" applyFill="1" applyBorder="1" applyAlignment="1">
      <alignment horizontal="center" vertical="center"/>
    </xf>
    <xf numFmtId="0" fontId="7" fillId="4" borderId="37" xfId="2" applyNumberFormat="1" applyFont="1" applyFill="1" applyBorder="1" applyAlignment="1">
      <alignment horizontal="center" vertical="center"/>
    </xf>
    <xf numFmtId="9" fontId="7" fillId="10" borderId="11" xfId="0" applyNumberFormat="1" applyFont="1" applyFill="1" applyBorder="1" applyAlignment="1">
      <alignment horizontal="center" vertical="center"/>
    </xf>
    <xf numFmtId="0" fontId="10" fillId="11" borderId="11" xfId="2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0" fontId="7" fillId="12" borderId="11" xfId="2" applyNumberFormat="1" applyFont="1" applyFill="1" applyBorder="1" applyAlignment="1">
      <alignment horizontal="center" vertical="center"/>
    </xf>
    <xf numFmtId="3" fontId="7" fillId="11" borderId="11" xfId="2" applyNumberFormat="1" applyFont="1" applyFill="1" applyBorder="1" applyAlignment="1">
      <alignment horizontal="center" vertical="center"/>
    </xf>
    <xf numFmtId="10" fontId="10" fillId="10" borderId="11" xfId="2" applyNumberFormat="1" applyFont="1" applyFill="1" applyBorder="1" applyAlignment="1">
      <alignment horizontal="center" vertical="center"/>
    </xf>
    <xf numFmtId="10" fontId="10" fillId="12" borderId="11" xfId="2" applyNumberFormat="1" applyFont="1" applyFill="1" applyBorder="1" applyAlignment="1">
      <alignment horizontal="center" vertical="center"/>
    </xf>
    <xf numFmtId="10" fontId="7" fillId="12" borderId="11" xfId="2" applyNumberFormat="1" applyFont="1" applyFill="1" applyBorder="1" applyAlignment="1">
      <alignment horizontal="center" vertical="center"/>
    </xf>
    <xf numFmtId="3" fontId="4" fillId="4" borderId="33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10" fontId="10" fillId="11" borderId="11" xfId="2" applyNumberFormat="1" applyFont="1" applyFill="1" applyBorder="1" applyAlignment="1">
      <alignment horizontal="center" vertical="center"/>
    </xf>
    <xf numFmtId="10" fontId="7" fillId="11" borderId="11" xfId="2" applyNumberFormat="1" applyFont="1" applyFill="1" applyBorder="1" applyAlignment="1">
      <alignment horizontal="center" vertical="center"/>
    </xf>
    <xf numFmtId="10" fontId="7" fillId="10" borderId="11" xfId="2" applyNumberFormat="1" applyFont="1" applyFill="1" applyBorder="1" applyAlignment="1">
      <alignment horizontal="center" vertical="center"/>
    </xf>
    <xf numFmtId="0" fontId="7" fillId="11" borderId="11" xfId="2" applyNumberFormat="1" applyFont="1" applyFill="1" applyBorder="1" applyAlignment="1">
      <alignment horizontal="center" vertical="center"/>
    </xf>
    <xf numFmtId="0" fontId="7" fillId="10" borderId="11" xfId="2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9" fontId="7" fillId="10" borderId="11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3" fillId="0" borderId="0" xfId="0" applyNumberFormat="1" applyFont="1"/>
    <xf numFmtId="9" fontId="10" fillId="10" borderId="10" xfId="2" applyNumberFormat="1" applyFont="1" applyFill="1" applyBorder="1" applyAlignment="1">
      <alignment horizontal="center" vertical="center"/>
    </xf>
    <xf numFmtId="9" fontId="10" fillId="10" borderId="38" xfId="2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9" fontId="10" fillId="11" borderId="34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29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31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62629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85"/>
  <sheetViews>
    <sheetView showGridLines="0" topLeftCell="A31" workbookViewId="0">
      <selection activeCell="G6" sqref="G5:G6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2" t="s">
        <v>66</v>
      </c>
      <c r="C2" s="113"/>
      <c r="D2" s="18"/>
    </row>
    <row r="3" spans="1:4" ht="15.75" thickBot="1" x14ac:dyDescent="0.3">
      <c r="A3" s="18"/>
      <c r="B3" s="114" t="s">
        <v>85</v>
      </c>
      <c r="C3" s="11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6" t="s">
        <v>67</v>
      </c>
      <c r="B6" s="117"/>
      <c r="C6" s="15"/>
      <c r="D6" s="18"/>
    </row>
    <row r="7" spans="1:4" x14ac:dyDescent="0.25">
      <c r="A7" s="118"/>
      <c r="B7" s="119"/>
      <c r="C7" s="16"/>
      <c r="D7" s="18"/>
    </row>
    <row r="8" spans="1:4" ht="15.75" thickBot="1" x14ac:dyDescent="0.3">
      <c r="A8" s="120"/>
      <c r="B8" s="121"/>
      <c r="C8" s="17"/>
      <c r="D8" s="18"/>
    </row>
    <row r="9" spans="1:4" x14ac:dyDescent="0.25">
      <c r="A9" s="122" t="s">
        <v>19</v>
      </c>
      <c r="B9" s="125" t="s">
        <v>65</v>
      </c>
      <c r="C9" s="128" t="s">
        <v>20</v>
      </c>
      <c r="D9" s="18"/>
    </row>
    <row r="10" spans="1:4" x14ac:dyDescent="0.25">
      <c r="A10" s="123"/>
      <c r="B10" s="126"/>
      <c r="C10" s="129"/>
      <c r="D10" s="18"/>
    </row>
    <row r="11" spans="1:4" ht="15.75" thickBot="1" x14ac:dyDescent="0.3">
      <c r="A11" s="124"/>
      <c r="B11" s="127"/>
      <c r="C11" s="130"/>
      <c r="D11" s="18"/>
    </row>
    <row r="12" spans="1:4" x14ac:dyDescent="0.25">
      <c r="A12" s="5" t="s">
        <v>21</v>
      </c>
      <c r="B12" s="83">
        <f>+B34</f>
        <v>35206</v>
      </c>
      <c r="C12" s="21">
        <f>+B12/B16</f>
        <v>0.17807609432378024</v>
      </c>
      <c r="D12" s="18"/>
    </row>
    <row r="13" spans="1:4" x14ac:dyDescent="0.25">
      <c r="A13" s="19" t="s">
        <v>22</v>
      </c>
      <c r="B13" s="20">
        <f>+B51</f>
        <v>123251</v>
      </c>
      <c r="C13" s="22">
        <f>+B13/B16</f>
        <v>0.62341807366642721</v>
      </c>
      <c r="D13" s="18"/>
    </row>
    <row r="14" spans="1:4" x14ac:dyDescent="0.25">
      <c r="A14" s="19" t="s">
        <v>23</v>
      </c>
      <c r="B14" s="20">
        <f>+B68</f>
        <v>20354</v>
      </c>
      <c r="C14" s="22">
        <f>+B14/B16</f>
        <v>0.10295292915600247</v>
      </c>
      <c r="D14" s="18"/>
    </row>
    <row r="15" spans="1:4" x14ac:dyDescent="0.25">
      <c r="A15" s="23" t="s">
        <v>18</v>
      </c>
      <c r="B15" s="24">
        <f>+B85</f>
        <v>18891</v>
      </c>
      <c r="C15" s="22">
        <f>+B15/B16</f>
        <v>9.5552902853790048E-2</v>
      </c>
      <c r="D15" s="18"/>
    </row>
    <row r="16" spans="1:4" x14ac:dyDescent="0.25">
      <c r="A16" s="131" t="s">
        <v>24</v>
      </c>
      <c r="B16" s="133">
        <f>SUM(B12:B15)</f>
        <v>197702</v>
      </c>
      <c r="C16" s="135">
        <f>SUM(C12:C15)</f>
        <v>1</v>
      </c>
      <c r="D16" s="18"/>
    </row>
    <row r="17" spans="1:4" ht="15.75" thickBot="1" x14ac:dyDescent="0.3">
      <c r="A17" s="132"/>
      <c r="B17" s="134"/>
      <c r="C17" s="136"/>
      <c r="D17" s="18"/>
    </row>
    <row r="18" spans="1:4" x14ac:dyDescent="0.25">
      <c r="A18" s="106" t="s">
        <v>0</v>
      </c>
      <c r="B18" s="107"/>
      <c r="C18" s="107"/>
      <c r="D18" s="108"/>
    </row>
    <row r="19" spans="1:4" ht="15.75" thickBot="1" x14ac:dyDescent="0.3">
      <c r="A19" s="109"/>
      <c r="B19" s="110"/>
      <c r="C19" s="110"/>
      <c r="D19" s="111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+'TOTAL POR MES OCTUBRE '!B21+'TOTAL POR MES NOVIEMBRE'!B21+'TOTAL POR MES DICIEMBRE'!B21</f>
        <v>3631</v>
      </c>
      <c r="C21" s="56">
        <f>+'TOTAL POR MES OCTUBRE '!C21+'TOTAL POR MES NOVIEMBRE'!C21+'TOTAL POR MES DICIEMBRE'!C21</f>
        <v>3554</v>
      </c>
      <c r="D21" s="49">
        <f>+B21-C21</f>
        <v>77</v>
      </c>
    </row>
    <row r="22" spans="1:4" x14ac:dyDescent="0.25">
      <c r="A22" s="4" t="s">
        <v>6</v>
      </c>
      <c r="B22" s="1">
        <f>+'TOTAL POR MES OCTUBRE '!B22+'TOTAL POR MES NOVIEMBRE'!B22+'TOTAL POR MES DICIEMBRE'!B22</f>
        <v>0</v>
      </c>
      <c r="C22" s="56">
        <f>+'TOTAL POR MES OCTUBRE '!C22+'TOTAL POR MES NOVIEMBRE'!C22+'TOTAL POR MES DICIEMBRE'!C22</f>
        <v>0</v>
      </c>
      <c r="D22" s="3">
        <f t="shared" ref="D22:D33" si="0">+B22-C22</f>
        <v>0</v>
      </c>
    </row>
    <row r="23" spans="1:4" x14ac:dyDescent="0.25">
      <c r="A23" s="4" t="s">
        <v>7</v>
      </c>
      <c r="B23" s="1">
        <f>+'TOTAL POR MES OCTUBRE '!B23+'TOTAL POR MES NOVIEMBRE'!B23+'TOTAL POR MES DICIEMBRE'!B23</f>
        <v>62</v>
      </c>
      <c r="C23" s="56">
        <f>+'TOTAL POR MES OCTUBRE '!C23+'TOTAL POR MES NOVIEMBRE'!C23+'TOTAL POR MES DICIEMBRE'!C23</f>
        <v>61</v>
      </c>
      <c r="D23" s="3">
        <f t="shared" si="0"/>
        <v>1</v>
      </c>
    </row>
    <row r="24" spans="1:4" x14ac:dyDescent="0.25">
      <c r="A24" s="4" t="s">
        <v>8</v>
      </c>
      <c r="B24" s="1">
        <f>+'TOTAL POR MES OCTUBRE '!B24+'TOTAL POR MES NOVIEMBRE'!B24+'TOTAL POR MES DICIEMBRE'!B24</f>
        <v>870</v>
      </c>
      <c r="C24" s="56">
        <f>+'TOTAL POR MES OCTUBRE '!C24+'TOTAL POR MES NOVIEMBRE'!C24+'TOTAL POR MES DICIEMBRE'!C24</f>
        <v>856</v>
      </c>
      <c r="D24" s="3">
        <f t="shared" si="0"/>
        <v>14</v>
      </c>
    </row>
    <row r="25" spans="1:4" x14ac:dyDescent="0.25">
      <c r="A25" s="4" t="s">
        <v>9</v>
      </c>
      <c r="B25" s="1">
        <f>+'TOTAL POR MES OCTUBRE '!B25+'TOTAL POR MES NOVIEMBRE'!B25+'TOTAL POR MES DICIEMBRE'!B25</f>
        <v>0</v>
      </c>
      <c r="C25" s="56">
        <f>+'TOTAL POR MES OCTUBRE '!C25+'TOTAL POR MES NOVIEMBRE'!C25+'TOTAL POR MES DICIEMBRE'!C25</f>
        <v>0</v>
      </c>
      <c r="D25" s="3">
        <f t="shared" si="0"/>
        <v>0</v>
      </c>
    </row>
    <row r="26" spans="1:4" x14ac:dyDescent="0.25">
      <c r="A26" s="4" t="s">
        <v>10</v>
      </c>
      <c r="B26" s="1">
        <f>+'TOTAL POR MES OCTUBRE '!B26+'TOTAL POR MES NOVIEMBRE'!B26+'TOTAL POR MES DICIEMBRE'!B26</f>
        <v>8473</v>
      </c>
      <c r="C26" s="56">
        <f>+'TOTAL POR MES OCTUBRE '!C26+'TOTAL POR MES NOVIEMBRE'!C26+'TOTAL POR MES DICIEMBRE'!C26</f>
        <v>8431</v>
      </c>
      <c r="D26" s="3">
        <f t="shared" si="0"/>
        <v>42</v>
      </c>
    </row>
    <row r="27" spans="1:4" x14ac:dyDescent="0.25">
      <c r="A27" s="4" t="s">
        <v>11</v>
      </c>
      <c r="B27" s="1">
        <f>+'TOTAL POR MES OCTUBRE '!B27+'TOTAL POR MES NOVIEMBRE'!B27+'TOTAL POR MES DICIEMBRE'!B27</f>
        <v>273</v>
      </c>
      <c r="C27" s="56">
        <f>+'TOTAL POR MES OCTUBRE '!C27+'TOTAL POR MES NOVIEMBRE'!C27+'TOTAL POR MES DICIEMBRE'!C27</f>
        <v>273</v>
      </c>
      <c r="D27" s="3">
        <f t="shared" si="0"/>
        <v>0</v>
      </c>
    </row>
    <row r="28" spans="1:4" x14ac:dyDescent="0.25">
      <c r="A28" s="4" t="s">
        <v>12</v>
      </c>
      <c r="B28" s="1">
        <f>+'TOTAL POR MES OCTUBRE '!B28+'TOTAL POR MES NOVIEMBRE'!B28+'TOTAL POR MES DICIEMBRE'!B28</f>
        <v>12707</v>
      </c>
      <c r="C28" s="56">
        <f>+'TOTAL POR MES OCTUBRE '!C28+'TOTAL POR MES NOVIEMBRE'!C28+'TOTAL POR MES DICIEMBRE'!C28</f>
        <v>12707</v>
      </c>
      <c r="D28" s="3">
        <f t="shared" si="0"/>
        <v>0</v>
      </c>
    </row>
    <row r="29" spans="1:4" x14ac:dyDescent="0.25">
      <c r="A29" s="4" t="s">
        <v>13</v>
      </c>
      <c r="B29" s="1">
        <f>+'TOTAL POR MES OCTUBRE '!B29+'TOTAL POR MES NOVIEMBRE'!B29+'TOTAL POR MES DICIEMBRE'!B29</f>
        <v>7281</v>
      </c>
      <c r="C29" s="56">
        <f>+'TOTAL POR MES OCTUBRE '!C29+'TOTAL POR MES NOVIEMBRE'!C29+'TOTAL POR MES DICIEMBRE'!C29</f>
        <v>7272</v>
      </c>
      <c r="D29" s="3">
        <f t="shared" si="0"/>
        <v>9</v>
      </c>
    </row>
    <row r="30" spans="1:4" x14ac:dyDescent="0.25">
      <c r="A30" s="4" t="s">
        <v>14</v>
      </c>
      <c r="B30" s="1">
        <f>+'TOTAL POR MES OCTUBRE '!B30+'TOTAL POR MES NOVIEMBRE'!B30+'TOTAL POR MES DICIEMBRE'!B30</f>
        <v>1909</v>
      </c>
      <c r="C30" s="56">
        <f>+'TOTAL POR MES OCTUBRE '!C30+'TOTAL POR MES NOVIEMBRE'!C30+'TOTAL POR MES DICIEMBRE'!C30</f>
        <v>1868</v>
      </c>
      <c r="D30" s="3">
        <f t="shared" si="0"/>
        <v>41</v>
      </c>
    </row>
    <row r="31" spans="1:4" x14ac:dyDescent="0.25">
      <c r="A31" s="4"/>
      <c r="B31" s="1">
        <f>+'TOTAL POR MES OCTUBRE '!B31+'TOTAL POR MES NOVIEMBRE'!B31+'TOTAL POR MES DICIEMBRE'!B31</f>
        <v>0</v>
      </c>
      <c r="C31" s="56">
        <f>+'TOTAL POR MES OCTUBRE '!C31+'TOTAL POR MES NOVIEMBRE'!C31+'TOTAL POR MES DICIEMBRE'!C31</f>
        <v>0</v>
      </c>
      <c r="D31" s="3">
        <f t="shared" si="0"/>
        <v>0</v>
      </c>
    </row>
    <row r="32" spans="1:4" x14ac:dyDescent="0.25">
      <c r="A32" s="4"/>
      <c r="B32" s="1">
        <f>+'TOTAL POR MES OCTUBRE '!B32+'TOTAL POR MES NOVIEMBRE'!B32+'TOTAL POR MES DICIEMBRE'!B32</f>
        <v>0</v>
      </c>
      <c r="C32" s="56">
        <f>+'TOTAL POR MES OCTUBRE '!C32+'TOTAL POR MES NOVIEMBRE'!C32+'TOTAL POR MES DICIEMBRE'!C32</f>
        <v>0</v>
      </c>
      <c r="D32" s="3">
        <f t="shared" si="0"/>
        <v>0</v>
      </c>
    </row>
    <row r="33" spans="1:4" x14ac:dyDescent="0.25">
      <c r="A33" s="4"/>
      <c r="B33" s="1">
        <f>+'TOTAL POR MES OCTUBRE '!B33+'TOTAL POR MES NOVIEMBRE'!B33+'TOTAL POR MES DICIEMBRE'!B33</f>
        <v>0</v>
      </c>
      <c r="C33" s="56">
        <f>+'TOTAL POR MES OCTUBRE '!C33+'TOTAL POR MES NOVIEMBRE'!C33+'TOTAL POR MES DICIEMBRE'!C33</f>
        <v>0</v>
      </c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35206</v>
      </c>
      <c r="C34" s="9">
        <f>SUM(C21:C33)</f>
        <v>35022</v>
      </c>
      <c r="D34" s="10">
        <f>SUM(D21:D33)</f>
        <v>184</v>
      </c>
    </row>
    <row r="35" spans="1:4" x14ac:dyDescent="0.25">
      <c r="A35" s="106" t="s">
        <v>16</v>
      </c>
      <c r="B35" s="107"/>
      <c r="C35" s="107"/>
      <c r="D35" s="108"/>
    </row>
    <row r="36" spans="1:4" ht="15.75" thickBot="1" x14ac:dyDescent="0.3">
      <c r="A36" s="109"/>
      <c r="B36" s="110"/>
      <c r="C36" s="110"/>
      <c r="D36" s="111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+'TOTAL POR MES OCTUBRE '!B38+'TOTAL POR MES NOVIEMBRE'!B38+'TOTAL POR MES DICIEMBRE'!B38</f>
        <v>22581</v>
      </c>
      <c r="C38" s="56">
        <f>+'TOTAL POR MES OCTUBRE '!C38+'TOTAL POR MES NOVIEMBRE'!C38+'TOTAL POR MES DICIEMBRE'!C38</f>
        <v>22552</v>
      </c>
      <c r="D38" s="49">
        <f>+B38-C38</f>
        <v>29</v>
      </c>
    </row>
    <row r="39" spans="1:4" x14ac:dyDescent="0.25">
      <c r="A39" s="4" t="s">
        <v>6</v>
      </c>
      <c r="B39" s="1">
        <f>+'TOTAL POR MES OCTUBRE '!B39+'TOTAL POR MES NOVIEMBRE'!B39+'TOTAL POR MES DICIEMBRE'!B39</f>
        <v>316</v>
      </c>
      <c r="C39" s="56">
        <f>+'TOTAL POR MES OCTUBRE '!C39+'TOTAL POR MES NOVIEMBRE'!C39+'TOTAL POR MES DICIEMBRE'!C39</f>
        <v>297</v>
      </c>
      <c r="D39" s="3">
        <f t="shared" ref="D39:D50" si="1">+B39-C39</f>
        <v>19</v>
      </c>
    </row>
    <row r="40" spans="1:4" x14ac:dyDescent="0.25">
      <c r="A40" s="4" t="s">
        <v>7</v>
      </c>
      <c r="B40" s="1">
        <f>+'TOTAL POR MES OCTUBRE '!B40+'TOTAL POR MES NOVIEMBRE'!B40+'TOTAL POR MES DICIEMBRE'!B40</f>
        <v>0</v>
      </c>
      <c r="C40" s="56">
        <f>+'TOTAL POR MES OCTUBRE '!C40+'TOTAL POR MES NOVIEMBRE'!C40+'TOTAL POR MES DICIEMBRE'!C40</f>
        <v>0</v>
      </c>
      <c r="D40" s="3">
        <f t="shared" si="1"/>
        <v>0</v>
      </c>
    </row>
    <row r="41" spans="1:4" x14ac:dyDescent="0.25">
      <c r="A41" s="4" t="s">
        <v>8</v>
      </c>
      <c r="B41" s="1">
        <f>+'TOTAL POR MES OCTUBRE '!B41+'TOTAL POR MES NOVIEMBRE'!B41+'TOTAL POR MES DICIEMBRE'!B41</f>
        <v>0</v>
      </c>
      <c r="C41" s="56">
        <f>+'TOTAL POR MES OCTUBRE '!C41+'TOTAL POR MES NOVIEMBRE'!C41+'TOTAL POR MES DICIEMBRE'!C41</f>
        <v>0</v>
      </c>
      <c r="D41" s="3">
        <f t="shared" si="1"/>
        <v>0</v>
      </c>
    </row>
    <row r="42" spans="1:4" x14ac:dyDescent="0.25">
      <c r="A42" s="4" t="s">
        <v>9</v>
      </c>
      <c r="B42" s="1">
        <f>+'TOTAL POR MES OCTUBRE '!B42+'TOTAL POR MES NOVIEMBRE'!B42+'TOTAL POR MES DICIEMBRE'!B42</f>
        <v>0</v>
      </c>
      <c r="C42" s="56">
        <f>+'TOTAL POR MES OCTUBRE '!C42+'TOTAL POR MES NOVIEMBRE'!C42+'TOTAL POR MES DICIEMBRE'!C42</f>
        <v>0</v>
      </c>
      <c r="D42" s="3">
        <f t="shared" si="1"/>
        <v>0</v>
      </c>
    </row>
    <row r="43" spans="1:4" x14ac:dyDescent="0.25">
      <c r="A43" s="4" t="s">
        <v>10</v>
      </c>
      <c r="B43" s="1">
        <f>+'TOTAL POR MES OCTUBRE '!B43+'TOTAL POR MES NOVIEMBRE'!B43+'TOTAL POR MES DICIEMBRE'!B43</f>
        <v>66866</v>
      </c>
      <c r="C43" s="56">
        <f>+'TOTAL POR MES OCTUBRE '!C43+'TOTAL POR MES NOVIEMBRE'!C43+'TOTAL POR MES DICIEMBRE'!C43</f>
        <v>66705</v>
      </c>
      <c r="D43" s="3">
        <f t="shared" si="1"/>
        <v>161</v>
      </c>
    </row>
    <row r="44" spans="1:4" x14ac:dyDescent="0.25">
      <c r="A44" s="4" t="s">
        <v>11</v>
      </c>
      <c r="B44" s="1">
        <f>+'TOTAL POR MES OCTUBRE '!B44+'TOTAL POR MES NOVIEMBRE'!B44+'TOTAL POR MES DICIEMBRE'!B44</f>
        <v>52</v>
      </c>
      <c r="C44" s="56">
        <f>+'TOTAL POR MES OCTUBRE '!C44+'TOTAL POR MES NOVIEMBRE'!C44+'TOTAL POR MES DICIEMBRE'!C44</f>
        <v>52</v>
      </c>
      <c r="D44" s="3">
        <f t="shared" si="1"/>
        <v>0</v>
      </c>
    </row>
    <row r="45" spans="1:4" x14ac:dyDescent="0.25">
      <c r="A45" s="4" t="s">
        <v>12</v>
      </c>
      <c r="B45" s="1">
        <f>+'TOTAL POR MES OCTUBRE '!B45+'TOTAL POR MES NOVIEMBRE'!B45+'TOTAL POR MES DICIEMBRE'!B45</f>
        <v>25709</v>
      </c>
      <c r="C45" s="56">
        <f>+'TOTAL POR MES OCTUBRE '!C45+'TOTAL POR MES NOVIEMBRE'!C45+'TOTAL POR MES DICIEMBRE'!C45</f>
        <v>24833</v>
      </c>
      <c r="D45" s="3">
        <f t="shared" si="1"/>
        <v>876</v>
      </c>
    </row>
    <row r="46" spans="1:4" x14ac:dyDescent="0.25">
      <c r="A46" s="4" t="s">
        <v>13</v>
      </c>
      <c r="B46" s="1">
        <f>+'TOTAL POR MES OCTUBRE '!B46+'TOTAL POR MES NOVIEMBRE'!B46+'TOTAL POR MES DICIEMBRE'!B46</f>
        <v>7039</v>
      </c>
      <c r="C46" s="56">
        <f>+'TOTAL POR MES OCTUBRE '!C46+'TOTAL POR MES NOVIEMBRE'!C46+'TOTAL POR MES DICIEMBRE'!C46</f>
        <v>6653</v>
      </c>
      <c r="D46" s="3">
        <f t="shared" si="1"/>
        <v>386</v>
      </c>
    </row>
    <row r="47" spans="1:4" x14ac:dyDescent="0.25">
      <c r="A47" s="4" t="s">
        <v>14</v>
      </c>
      <c r="B47" s="1">
        <f>+'TOTAL POR MES OCTUBRE '!B47+'TOTAL POR MES NOVIEMBRE'!B47+'TOTAL POR MES DICIEMBRE'!B47</f>
        <v>688</v>
      </c>
      <c r="C47" s="56">
        <f>+'TOTAL POR MES OCTUBRE '!C47+'TOTAL POR MES NOVIEMBRE'!C47+'TOTAL POR MES DICIEMBRE'!C47</f>
        <v>649</v>
      </c>
      <c r="D47" s="3">
        <f t="shared" si="1"/>
        <v>39</v>
      </c>
    </row>
    <row r="48" spans="1:4" x14ac:dyDescent="0.25">
      <c r="A48" s="4"/>
      <c r="B48" s="1">
        <f>+'TOTAL POR MES OCTUBRE '!B48+'TOTAL POR MES NOVIEMBRE'!B48+'TOTAL POR MES DICIEMBRE'!B48</f>
        <v>0</v>
      </c>
      <c r="C48" s="56">
        <f>+'TOTAL POR MES OCTUBRE '!C48+'TOTAL POR MES NOVIEMBRE'!C48+'TOTAL POR MES DICIEMBRE'!C48</f>
        <v>0</v>
      </c>
      <c r="D48" s="3">
        <f t="shared" si="1"/>
        <v>0</v>
      </c>
    </row>
    <row r="49" spans="1:4" x14ac:dyDescent="0.25">
      <c r="A49" s="4"/>
      <c r="B49" s="1">
        <f>+'TOTAL POR MES OCTUBRE '!B49+'TOTAL POR MES NOVIEMBRE'!B49+'TOTAL POR MES DICIEMBRE'!B49</f>
        <v>0</v>
      </c>
      <c r="C49" s="56">
        <f>+'TOTAL POR MES OCTUBRE '!C49+'TOTAL POR MES NOVIEMBRE'!C49+'TOTAL POR MES DICIEMBRE'!C49</f>
        <v>0</v>
      </c>
      <c r="D49" s="3">
        <f t="shared" si="1"/>
        <v>0</v>
      </c>
    </row>
    <row r="50" spans="1:4" x14ac:dyDescent="0.25">
      <c r="A50" s="4"/>
      <c r="B50" s="1">
        <f>+'TOTAL POR MES OCTUBRE '!B50+'TOTAL POR MES NOVIEMBRE'!B50+'TOTAL POR MES DICIEMBRE'!B50</f>
        <v>0</v>
      </c>
      <c r="C50" s="56">
        <f>+'TOTAL POR MES OCTUBRE '!C50+'TOTAL POR MES NOVIEMBRE'!C50+'TOTAL POR MES DICIEMBRE'!C50</f>
        <v>0</v>
      </c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123251</v>
      </c>
      <c r="C51" s="9">
        <f>SUM(C38:C50)</f>
        <v>121741</v>
      </c>
      <c r="D51" s="57">
        <f>SUM(D38:D50)</f>
        <v>1510</v>
      </c>
    </row>
    <row r="52" spans="1:4" x14ac:dyDescent="0.25">
      <c r="A52" s="106" t="s">
        <v>17</v>
      </c>
      <c r="B52" s="107"/>
      <c r="C52" s="107"/>
      <c r="D52" s="108"/>
    </row>
    <row r="53" spans="1:4" ht="15.75" thickBot="1" x14ac:dyDescent="0.3">
      <c r="A53" s="109"/>
      <c r="B53" s="110"/>
      <c r="C53" s="110"/>
      <c r="D53" s="111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>+'TOTAL POR MES OCTUBRE '!B55+'TOTAL POR MES NOVIEMBRE'!B55+'TOTAL POR MES DICIEMBRE'!B55</f>
        <v>4</v>
      </c>
      <c r="C55" s="56">
        <f>+'TOTAL POR MES OCTUBRE '!C55+'TOTAL POR MES NOVIEMBRE'!C55+'TOTAL POR MES DICIEMBRE'!C55</f>
        <v>4</v>
      </c>
      <c r="D55" s="49">
        <f>+B55-C55</f>
        <v>0</v>
      </c>
    </row>
    <row r="56" spans="1:4" x14ac:dyDescent="0.25">
      <c r="A56" s="4" t="s">
        <v>6</v>
      </c>
      <c r="B56" s="1">
        <f>+'TOTAL POR MES OCTUBRE '!B56+'TOTAL POR MES NOVIEMBRE'!B56+'TOTAL POR MES DICIEMBRE'!B56</f>
        <v>0</v>
      </c>
      <c r="C56" s="56">
        <f>+'TOTAL POR MES OCTUBRE '!C56+'TOTAL POR MES NOVIEMBRE'!C56+'TOTAL POR MES DICIEMBRE'!C56</f>
        <v>0</v>
      </c>
      <c r="D56" s="3">
        <f t="shared" ref="D56:D67" si="2">+B56-C56</f>
        <v>0</v>
      </c>
    </row>
    <row r="57" spans="1:4" x14ac:dyDescent="0.25">
      <c r="A57" s="4" t="s">
        <v>7</v>
      </c>
      <c r="B57" s="1">
        <f>+'TOTAL POR MES OCTUBRE '!B57+'TOTAL POR MES NOVIEMBRE'!B57+'TOTAL POR MES DICIEMBRE'!B57</f>
        <v>0</v>
      </c>
      <c r="C57" s="56">
        <f>+'TOTAL POR MES OCTUBRE '!C57+'TOTAL POR MES NOVIEMBRE'!C57+'TOTAL POR MES DICIEMBRE'!C57</f>
        <v>0</v>
      </c>
      <c r="D57" s="3">
        <f t="shared" si="2"/>
        <v>0</v>
      </c>
    </row>
    <row r="58" spans="1:4" x14ac:dyDescent="0.25">
      <c r="A58" s="4" t="s">
        <v>8</v>
      </c>
      <c r="B58" s="1">
        <f>+'TOTAL POR MES OCTUBRE '!B58+'TOTAL POR MES NOVIEMBRE'!B58+'TOTAL POR MES DICIEMBRE'!B58</f>
        <v>2</v>
      </c>
      <c r="C58" s="56">
        <f>+'TOTAL POR MES OCTUBRE '!C58+'TOTAL POR MES NOVIEMBRE'!C58+'TOTAL POR MES DICIEMBRE'!C58</f>
        <v>2</v>
      </c>
      <c r="D58" s="3">
        <f t="shared" si="2"/>
        <v>0</v>
      </c>
    </row>
    <row r="59" spans="1:4" x14ac:dyDescent="0.25">
      <c r="A59" s="4" t="s">
        <v>9</v>
      </c>
      <c r="B59" s="1">
        <f>+'TOTAL POR MES OCTUBRE '!B59+'TOTAL POR MES NOVIEMBRE'!B59+'TOTAL POR MES DICIEMBRE'!B59</f>
        <v>0</v>
      </c>
      <c r="C59" s="56">
        <f>+'TOTAL POR MES OCTUBRE '!C59+'TOTAL POR MES NOVIEMBRE'!C59+'TOTAL POR MES DICIEMBRE'!C59</f>
        <v>0</v>
      </c>
      <c r="D59" s="3">
        <f t="shared" si="2"/>
        <v>0</v>
      </c>
    </row>
    <row r="60" spans="1:4" x14ac:dyDescent="0.25">
      <c r="A60" s="4" t="s">
        <v>10</v>
      </c>
      <c r="B60" s="1">
        <f>+'TOTAL POR MES OCTUBRE '!B60+'TOTAL POR MES NOVIEMBRE'!B60+'TOTAL POR MES DICIEMBRE'!B60</f>
        <v>6779</v>
      </c>
      <c r="C60" s="56">
        <f>+'TOTAL POR MES OCTUBRE '!C60+'TOTAL POR MES NOVIEMBRE'!C60+'TOTAL POR MES DICIEMBRE'!C60</f>
        <v>6770</v>
      </c>
      <c r="D60" s="3">
        <f t="shared" si="2"/>
        <v>9</v>
      </c>
    </row>
    <row r="61" spans="1:4" x14ac:dyDescent="0.25">
      <c r="A61" s="4" t="s">
        <v>11</v>
      </c>
      <c r="B61" s="1">
        <f>+'TOTAL POR MES OCTUBRE '!B61+'TOTAL POR MES NOVIEMBRE'!B61+'TOTAL POR MES DICIEMBRE'!B61</f>
        <v>1</v>
      </c>
      <c r="C61" s="56">
        <f>+'TOTAL POR MES OCTUBRE '!C61+'TOTAL POR MES NOVIEMBRE'!C61+'TOTAL POR MES DICIEMBRE'!C61</f>
        <v>1</v>
      </c>
      <c r="D61" s="3">
        <f t="shared" si="2"/>
        <v>0</v>
      </c>
    </row>
    <row r="62" spans="1:4" x14ac:dyDescent="0.25">
      <c r="A62" s="4" t="s">
        <v>12</v>
      </c>
      <c r="B62" s="1">
        <f>+'TOTAL POR MES OCTUBRE '!B62+'TOTAL POR MES NOVIEMBRE'!B62+'TOTAL POR MES DICIEMBRE'!B62</f>
        <v>322</v>
      </c>
      <c r="C62" s="56">
        <f>+'TOTAL POR MES OCTUBRE '!C62+'TOTAL POR MES NOVIEMBRE'!C62+'TOTAL POR MES DICIEMBRE'!C62</f>
        <v>322</v>
      </c>
      <c r="D62" s="3">
        <f t="shared" si="2"/>
        <v>0</v>
      </c>
    </row>
    <row r="63" spans="1:4" x14ac:dyDescent="0.25">
      <c r="A63" s="4" t="s">
        <v>13</v>
      </c>
      <c r="B63" s="1">
        <f>+'TOTAL POR MES OCTUBRE '!B63+'TOTAL POR MES NOVIEMBRE'!B63+'TOTAL POR MES DICIEMBRE'!B63</f>
        <v>13245</v>
      </c>
      <c r="C63" s="56">
        <f>+'TOTAL POR MES OCTUBRE '!C63+'TOTAL POR MES NOVIEMBRE'!C63+'TOTAL POR MES DICIEMBRE'!C63</f>
        <v>13240</v>
      </c>
      <c r="D63" s="3">
        <f t="shared" si="2"/>
        <v>5</v>
      </c>
    </row>
    <row r="64" spans="1:4" x14ac:dyDescent="0.25">
      <c r="A64" s="4" t="s">
        <v>14</v>
      </c>
      <c r="B64" s="1">
        <f>+'TOTAL POR MES OCTUBRE '!B64+'TOTAL POR MES NOVIEMBRE'!B64+'TOTAL POR MES DICIEMBRE'!B64</f>
        <v>1</v>
      </c>
      <c r="C64" s="56">
        <f>+'TOTAL POR MES OCTUBRE '!C64+'TOTAL POR MES NOVIEMBRE'!C64+'TOTAL POR MES DICIEMBRE'!C64</f>
        <v>1</v>
      </c>
      <c r="D64" s="3">
        <f t="shared" si="2"/>
        <v>0</v>
      </c>
    </row>
    <row r="65" spans="1:4" x14ac:dyDescent="0.25">
      <c r="A65" s="4"/>
      <c r="B65" s="1">
        <f>+'TOTAL POR MES OCTUBRE '!B65+'TOTAL POR MES NOVIEMBRE'!B65+'TOTAL POR MES DICIEMBRE'!B65</f>
        <v>0</v>
      </c>
      <c r="C65" s="56">
        <f>+'TOTAL POR MES OCTUBRE '!C65+'TOTAL POR MES NOVIEMBRE'!C65+'TOTAL POR MES DICIEMBRE'!C65</f>
        <v>0</v>
      </c>
      <c r="D65" s="3">
        <f t="shared" si="2"/>
        <v>0</v>
      </c>
    </row>
    <row r="66" spans="1:4" x14ac:dyDescent="0.25">
      <c r="A66" s="4"/>
      <c r="B66" s="1">
        <f>+'TOTAL POR MES OCTUBRE '!B66+'TOTAL POR MES NOVIEMBRE'!B66+'TOTAL POR MES DICIEMBRE'!B66</f>
        <v>0</v>
      </c>
      <c r="C66" s="56">
        <f>+'TOTAL POR MES OCTUBRE '!C66+'TOTAL POR MES NOVIEMBRE'!C66+'TOTAL POR MES DICIEMBRE'!C66</f>
        <v>0</v>
      </c>
      <c r="D66" s="3">
        <f t="shared" si="2"/>
        <v>0</v>
      </c>
    </row>
    <row r="67" spans="1:4" x14ac:dyDescent="0.25">
      <c r="A67" s="4"/>
      <c r="B67" s="1">
        <f>+'TOTAL POR MES OCTUBRE '!B67+'TOTAL POR MES NOVIEMBRE'!B67+'TOTAL POR MES DICIEMBRE'!B67</f>
        <v>0</v>
      </c>
      <c r="C67" s="56">
        <f>+'TOTAL POR MES OCTUBRE '!C67+'TOTAL POR MES NOVIEMBRE'!C67+'TOTAL POR MES DICIEMBRE'!C67</f>
        <v>0</v>
      </c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20354</v>
      </c>
      <c r="C68" s="9">
        <f>SUM(C55:C67)</f>
        <v>20340</v>
      </c>
      <c r="D68" s="57">
        <f>SUM(D55:D67)</f>
        <v>14</v>
      </c>
    </row>
    <row r="69" spans="1:4" x14ac:dyDescent="0.25">
      <c r="A69" s="106" t="s">
        <v>18</v>
      </c>
      <c r="B69" s="107"/>
      <c r="C69" s="107"/>
      <c r="D69" s="108"/>
    </row>
    <row r="70" spans="1:4" ht="15.75" thickBot="1" x14ac:dyDescent="0.3">
      <c r="A70" s="109"/>
      <c r="B70" s="110"/>
      <c r="C70" s="110"/>
      <c r="D70" s="111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+'TOTAL POR MES OCTUBRE '!B72+'TOTAL POR MES NOVIEMBRE'!B72+'TOTAL POR MES DICIEMBRE'!B72</f>
        <v>15</v>
      </c>
      <c r="C72" s="56">
        <f>+'TOTAL POR MES OCTUBRE '!C72+'TOTAL POR MES NOVIEMBRE'!C72+'TOTAL POR MES DICIEMBRE'!C72</f>
        <v>14</v>
      </c>
      <c r="D72" s="49">
        <f>+B72-C72</f>
        <v>1</v>
      </c>
    </row>
    <row r="73" spans="1:4" x14ac:dyDescent="0.25">
      <c r="A73" s="4" t="s">
        <v>6</v>
      </c>
      <c r="B73" s="1">
        <f>+'TOTAL POR MES OCTUBRE '!B73+'TOTAL POR MES NOVIEMBRE'!B73+'TOTAL POR MES DICIEMBRE'!B73</f>
        <v>0</v>
      </c>
      <c r="C73" s="56">
        <f>+'TOTAL POR MES OCTUBRE '!C73+'TOTAL POR MES NOVIEMBRE'!C73+'TOTAL POR MES DICIEMBRE'!C73</f>
        <v>0</v>
      </c>
      <c r="D73" s="3">
        <f t="shared" ref="D73:D84" si="3">+B73-C73</f>
        <v>0</v>
      </c>
    </row>
    <row r="74" spans="1:4" x14ac:dyDescent="0.25">
      <c r="A74" s="4" t="s">
        <v>7</v>
      </c>
      <c r="B74" s="1">
        <f>+'TOTAL POR MES OCTUBRE '!B74+'TOTAL POR MES NOVIEMBRE'!B74+'TOTAL POR MES DICIEMBRE'!B74</f>
        <v>0</v>
      </c>
      <c r="C74" s="56">
        <f>+'TOTAL POR MES OCTUBRE '!C74+'TOTAL POR MES NOVIEMBRE'!C74+'TOTAL POR MES DICIEMBRE'!C74</f>
        <v>0</v>
      </c>
      <c r="D74" s="3">
        <f t="shared" si="3"/>
        <v>0</v>
      </c>
    </row>
    <row r="75" spans="1:4" x14ac:dyDescent="0.25">
      <c r="A75" s="4" t="s">
        <v>8</v>
      </c>
      <c r="B75" s="1">
        <f>+'TOTAL POR MES OCTUBRE '!B75+'TOTAL POR MES NOVIEMBRE'!B75+'TOTAL POR MES DICIEMBRE'!B75</f>
        <v>3</v>
      </c>
      <c r="C75" s="56">
        <f>+'TOTAL POR MES OCTUBRE '!C75+'TOTAL POR MES NOVIEMBRE'!C75+'TOTAL POR MES DICIEMBRE'!C75</f>
        <v>3</v>
      </c>
      <c r="D75" s="3">
        <f t="shared" si="3"/>
        <v>0</v>
      </c>
    </row>
    <row r="76" spans="1:4" x14ac:dyDescent="0.25">
      <c r="A76" s="4" t="s">
        <v>9</v>
      </c>
      <c r="B76" s="1">
        <f>+'TOTAL POR MES OCTUBRE '!B76+'TOTAL POR MES NOVIEMBRE'!B76+'TOTAL POR MES DICIEMBRE'!B76</f>
        <v>0</v>
      </c>
      <c r="C76" s="56">
        <f>+'TOTAL POR MES OCTUBRE '!C76+'TOTAL POR MES NOVIEMBRE'!C76+'TOTAL POR MES DICIEMBRE'!C76</f>
        <v>0</v>
      </c>
      <c r="D76" s="3">
        <f t="shared" si="3"/>
        <v>0</v>
      </c>
    </row>
    <row r="77" spans="1:4" x14ac:dyDescent="0.25">
      <c r="A77" s="4" t="s">
        <v>10</v>
      </c>
      <c r="B77" s="1">
        <f>+'TOTAL POR MES OCTUBRE '!B77+'TOTAL POR MES NOVIEMBRE'!B77+'TOTAL POR MES DICIEMBRE'!B77</f>
        <v>6249</v>
      </c>
      <c r="C77" s="56">
        <f>+'TOTAL POR MES OCTUBRE '!C77+'TOTAL POR MES NOVIEMBRE'!C77+'TOTAL POR MES DICIEMBRE'!C77</f>
        <v>6237</v>
      </c>
      <c r="D77" s="3">
        <f t="shared" si="3"/>
        <v>12</v>
      </c>
    </row>
    <row r="78" spans="1:4" x14ac:dyDescent="0.25">
      <c r="A78" s="4" t="s">
        <v>11</v>
      </c>
      <c r="B78" s="1">
        <f>+'TOTAL POR MES OCTUBRE '!B78+'TOTAL POR MES NOVIEMBRE'!B78+'TOTAL POR MES DICIEMBRE'!B78</f>
        <v>6</v>
      </c>
      <c r="C78" s="56">
        <f>+'TOTAL POR MES OCTUBRE '!C78+'TOTAL POR MES NOVIEMBRE'!C78+'TOTAL POR MES DICIEMBRE'!C78</f>
        <v>6</v>
      </c>
      <c r="D78" s="3">
        <f t="shared" si="3"/>
        <v>0</v>
      </c>
    </row>
    <row r="79" spans="1:4" x14ac:dyDescent="0.25">
      <c r="A79" s="4" t="s">
        <v>12</v>
      </c>
      <c r="B79" s="1">
        <f>+'TOTAL POR MES OCTUBRE '!B79+'TOTAL POR MES NOVIEMBRE'!B79+'TOTAL POR MES DICIEMBRE'!B79</f>
        <v>1583</v>
      </c>
      <c r="C79" s="56">
        <f>+'TOTAL POR MES OCTUBRE '!C79+'TOTAL POR MES NOVIEMBRE'!C79+'TOTAL POR MES DICIEMBRE'!C79</f>
        <v>1583</v>
      </c>
      <c r="D79" s="3">
        <f t="shared" si="3"/>
        <v>0</v>
      </c>
    </row>
    <row r="80" spans="1:4" x14ac:dyDescent="0.25">
      <c r="A80" s="4" t="s">
        <v>13</v>
      </c>
      <c r="B80" s="1">
        <f>+'TOTAL POR MES OCTUBRE '!B80+'TOTAL POR MES NOVIEMBRE'!B80+'TOTAL POR MES DICIEMBRE'!B80</f>
        <v>11026</v>
      </c>
      <c r="C80" s="56">
        <f>+'TOTAL POR MES OCTUBRE '!C80+'TOTAL POR MES NOVIEMBRE'!C80+'TOTAL POR MES DICIEMBRE'!C80</f>
        <v>11020</v>
      </c>
      <c r="D80" s="3">
        <f t="shared" si="3"/>
        <v>6</v>
      </c>
    </row>
    <row r="81" spans="1:4" x14ac:dyDescent="0.25">
      <c r="A81" s="4" t="s">
        <v>14</v>
      </c>
      <c r="B81" s="1">
        <f>+'TOTAL POR MES OCTUBRE '!B81+'TOTAL POR MES NOVIEMBRE'!B81+'TOTAL POR MES DICIEMBRE'!B81</f>
        <v>9</v>
      </c>
      <c r="C81" s="56">
        <f>+'TOTAL POR MES OCTUBRE '!C81+'TOTAL POR MES NOVIEMBRE'!C81+'TOTAL POR MES DICIEMBRE'!C81</f>
        <v>7</v>
      </c>
      <c r="D81" s="3">
        <f t="shared" si="3"/>
        <v>2</v>
      </c>
    </row>
    <row r="82" spans="1:4" x14ac:dyDescent="0.25">
      <c r="A82" s="4"/>
      <c r="B82" s="1">
        <f>+'TOTAL POR MES OCTUBRE '!B82+'TOTAL POR MES NOVIEMBRE'!B82+'TOTAL POR MES DICIEMBRE'!B82</f>
        <v>0</v>
      </c>
      <c r="C82" s="56">
        <f>+'TOTAL POR MES OCTUBRE '!C82+'TOTAL POR MES NOVIEMBRE'!C82+'TOTAL POR MES DICIEMBRE'!C82</f>
        <v>0</v>
      </c>
      <c r="D82" s="3">
        <f t="shared" si="3"/>
        <v>0</v>
      </c>
    </row>
    <row r="83" spans="1:4" x14ac:dyDescent="0.25">
      <c r="A83" s="4"/>
      <c r="B83" s="1">
        <f>+'TOTAL POR MES OCTUBRE '!B83+'TOTAL POR MES NOVIEMBRE'!B83+'TOTAL POR MES DICIEMBRE'!B83</f>
        <v>0</v>
      </c>
      <c r="C83" s="56">
        <f>+'TOTAL POR MES OCTUBRE '!C83+'TOTAL POR MES NOVIEMBRE'!C83+'TOTAL POR MES DICIEMBRE'!C83</f>
        <v>0</v>
      </c>
      <c r="D83" s="3">
        <f t="shared" si="3"/>
        <v>0</v>
      </c>
    </row>
    <row r="84" spans="1:4" x14ac:dyDescent="0.25">
      <c r="A84" s="4"/>
      <c r="B84" s="1">
        <f>+'TOTAL POR MES OCTUBRE '!B84+'TOTAL POR MES NOVIEMBRE'!B84+'TOTAL POR MES DICIEMBRE'!B84</f>
        <v>0</v>
      </c>
      <c r="C84" s="56">
        <f>+'TOTAL POR MES OCTUBRE '!C84+'TOTAL POR MES NOVIEMBRE'!C84+'TOTAL POR MES DICIEMBRE'!C84</f>
        <v>0</v>
      </c>
      <c r="D84" s="3">
        <f t="shared" si="3"/>
        <v>0</v>
      </c>
    </row>
    <row r="85" spans="1:4" ht="15.75" thickBot="1" x14ac:dyDescent="0.3">
      <c r="A85" s="11" t="s">
        <v>15</v>
      </c>
      <c r="B85" s="89">
        <f>SUM(B72:B84)</f>
        <v>18891</v>
      </c>
      <c r="C85" s="13">
        <f>SUM(C72:C84)</f>
        <v>18870</v>
      </c>
      <c r="D85" s="90">
        <f>SUM(D72:D84)</f>
        <v>21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paperSize="5" scale="7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9"/>
  <sheetViews>
    <sheetView showGridLines="0" topLeftCell="F24" workbookViewId="0">
      <selection activeCell="K39" sqref="K39:M47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ht="16.5" x14ac:dyDescent="0.25">
      <c r="B1" s="112" t="s">
        <v>66</v>
      </c>
      <c r="C1" s="144"/>
      <c r="D1" s="113"/>
    </row>
    <row r="2" spans="1:27" ht="17.25" thickBot="1" x14ac:dyDescent="0.3">
      <c r="B2" s="114" t="s">
        <v>86</v>
      </c>
      <c r="C2" s="145"/>
      <c r="D2" s="115"/>
    </row>
    <row r="3" spans="1:27" ht="15.75" thickBot="1" x14ac:dyDescent="0.3"/>
    <row r="4" spans="1:27" x14ac:dyDescent="0.25">
      <c r="A4" s="25"/>
      <c r="B4" s="141" t="s">
        <v>68</v>
      </c>
      <c r="C4" s="142"/>
      <c r="D4" s="143"/>
      <c r="E4" s="25"/>
      <c r="F4" s="25"/>
      <c r="G4" s="25"/>
      <c r="H4" s="25"/>
      <c r="I4" s="141" t="s">
        <v>69</v>
      </c>
      <c r="J4" s="142"/>
      <c r="K4" s="143"/>
      <c r="L4" s="25"/>
      <c r="M4" s="25"/>
      <c r="N4" s="26"/>
      <c r="O4" s="25"/>
      <c r="P4" s="141" t="s">
        <v>70</v>
      </c>
      <c r="Q4" s="142"/>
      <c r="R4" s="143"/>
      <c r="S4" s="25"/>
      <c r="T4" s="25"/>
      <c r="U4" s="26"/>
      <c r="V4" s="25"/>
      <c r="W4" s="141" t="s">
        <v>71</v>
      </c>
      <c r="X4" s="142"/>
      <c r="Y4" s="143"/>
      <c r="Z4" s="25"/>
      <c r="AA4" s="25"/>
    </row>
    <row r="5" spans="1:27" x14ac:dyDescent="0.25">
      <c r="A5" s="139" t="s">
        <v>25</v>
      </c>
      <c r="B5" s="140" t="s">
        <v>26</v>
      </c>
      <c r="C5" s="140" t="s">
        <v>27</v>
      </c>
      <c r="D5" s="137" t="s">
        <v>28</v>
      </c>
      <c r="E5" s="140" t="s">
        <v>29</v>
      </c>
      <c r="F5" s="137" t="s">
        <v>30</v>
      </c>
      <c r="G5" s="27"/>
      <c r="H5" s="139" t="s">
        <v>25</v>
      </c>
      <c r="I5" s="140" t="s">
        <v>26</v>
      </c>
      <c r="J5" s="140" t="s">
        <v>27</v>
      </c>
      <c r="K5" s="137" t="s">
        <v>28</v>
      </c>
      <c r="L5" s="140" t="s">
        <v>29</v>
      </c>
      <c r="M5" s="137" t="s">
        <v>30</v>
      </c>
      <c r="N5" s="26"/>
      <c r="O5" s="139" t="s">
        <v>25</v>
      </c>
      <c r="P5" s="140" t="s">
        <v>26</v>
      </c>
      <c r="Q5" s="140" t="s">
        <v>27</v>
      </c>
      <c r="R5" s="137" t="s">
        <v>28</v>
      </c>
      <c r="S5" s="140" t="s">
        <v>29</v>
      </c>
      <c r="T5" s="137" t="s">
        <v>30</v>
      </c>
      <c r="U5" s="26"/>
      <c r="V5" s="139" t="s">
        <v>25</v>
      </c>
      <c r="W5" s="140" t="s">
        <v>26</v>
      </c>
      <c r="X5" s="140" t="s">
        <v>27</v>
      </c>
      <c r="Y5" s="137" t="s">
        <v>28</v>
      </c>
      <c r="Z5" s="140" t="s">
        <v>29</v>
      </c>
      <c r="AA5" s="137" t="s">
        <v>30</v>
      </c>
    </row>
    <row r="6" spans="1:27" x14ac:dyDescent="0.25">
      <c r="A6" s="139"/>
      <c r="B6" s="140"/>
      <c r="C6" s="140"/>
      <c r="D6" s="137"/>
      <c r="E6" s="140"/>
      <c r="F6" s="137"/>
      <c r="G6" s="28"/>
      <c r="H6" s="139"/>
      <c r="I6" s="140"/>
      <c r="J6" s="140"/>
      <c r="K6" s="137"/>
      <c r="L6" s="140"/>
      <c r="M6" s="137"/>
      <c r="N6" s="26"/>
      <c r="O6" s="139"/>
      <c r="P6" s="140"/>
      <c r="Q6" s="140"/>
      <c r="R6" s="137"/>
      <c r="S6" s="140"/>
      <c r="T6" s="137"/>
      <c r="U6" s="26"/>
      <c r="V6" s="139"/>
      <c r="W6" s="140"/>
      <c r="X6" s="140"/>
      <c r="Y6" s="137"/>
      <c r="Z6" s="140"/>
      <c r="AA6" s="137"/>
    </row>
    <row r="7" spans="1:27" x14ac:dyDescent="0.25">
      <c r="A7" s="66" t="s">
        <v>31</v>
      </c>
      <c r="B7" s="29">
        <f>+'TOTAL OCTUBRE POR REGIÓN'!B7+'TOTAL NOVIEMBRE POR REGIÓN'!B7+'TOTAL DICIEMBRE POR REGIÓN'!B7</f>
        <v>305</v>
      </c>
      <c r="C7" s="30">
        <f>+'TOTAL OCTUBRE POR REGIÓN'!C7+'TOTAL NOVIEMBRE POR REGIÓN'!C7+'TOTAL DICIEMBRE POR REGIÓN'!C7</f>
        <v>303</v>
      </c>
      <c r="D7" s="86">
        <f t="shared" ref="D7:D21" si="0">+C7/B7</f>
        <v>0.99344262295081964</v>
      </c>
      <c r="E7" s="68">
        <f t="shared" ref="E7:E21" si="1">+B7-C7</f>
        <v>2</v>
      </c>
      <c r="F7" s="86">
        <f t="shared" ref="F7:F21" si="2">+E7/B7</f>
        <v>6.5573770491803279E-3</v>
      </c>
      <c r="G7" s="25"/>
      <c r="H7" s="66" t="s">
        <v>31</v>
      </c>
      <c r="I7" s="29">
        <f>+'TOTAL OCTUBRE POR REGIÓN'!I7+'TOTAL NOVIEMBRE POR REGIÓN'!I7+'TOTAL DICIEMBRE POR REGIÓN'!I7</f>
        <v>0</v>
      </c>
      <c r="J7" s="29">
        <f>+'TOTAL OCTUBRE POR REGIÓN'!J7+'TOTAL NOVIEMBRE POR REGIÓN'!J7+'TOTAL DICIEMBRE POR REGIÓN'!J7</f>
        <v>0</v>
      </c>
      <c r="K7" s="102">
        <f>+IFERROR(J7/I7,0)</f>
        <v>0</v>
      </c>
      <c r="L7" s="30">
        <f t="shared" ref="L7:L21" si="3">+I7-J7</f>
        <v>0</v>
      </c>
      <c r="M7" s="103">
        <f>+IFERROR(L7/I7,0)</f>
        <v>0</v>
      </c>
      <c r="N7" s="26"/>
      <c r="O7" s="66" t="s">
        <v>31</v>
      </c>
      <c r="P7" s="29">
        <f>+'TOTAL OCTUBRE POR REGIÓN'!P7+'TOTAL NOVIEMBRE POR REGIÓN'!P7+'TOTAL DICIEMBRE POR REGIÓN'!P7</f>
        <v>94</v>
      </c>
      <c r="Q7" s="29">
        <f>+'TOTAL OCTUBRE POR REGIÓN'!Q7+'TOTAL NOVIEMBRE POR REGIÓN'!Q7+'TOTAL DICIEMBRE POR REGIÓN'!Q7</f>
        <v>94</v>
      </c>
      <c r="R7" s="86">
        <f t="shared" ref="R7:R21" si="4">+Q7/P7</f>
        <v>1</v>
      </c>
      <c r="S7" s="30">
        <f t="shared" ref="S7:S20" si="5">+P7-Q7</f>
        <v>0</v>
      </c>
      <c r="T7" s="86">
        <f t="shared" ref="T7:T21" si="6">+S7/P7</f>
        <v>0</v>
      </c>
      <c r="U7" s="26"/>
      <c r="V7" s="66" t="s">
        <v>31</v>
      </c>
      <c r="W7" s="29">
        <f>+'TOTAL OCTUBRE POR REGIÓN'!W7+'TOTAL NOVIEMBRE POR REGIÓN'!W7+'TOTAL DICIEMBRE POR REGIÓN'!W7</f>
        <v>74</v>
      </c>
      <c r="X7" s="29">
        <f>+'TOTAL OCTUBRE POR REGIÓN'!X7+'TOTAL NOVIEMBRE POR REGIÓN'!X7+'TOTAL DICIEMBRE POR REGIÓN'!X7</f>
        <v>74</v>
      </c>
      <c r="Y7" s="86">
        <f t="shared" ref="Y7:Y21" si="7">+X7/W7</f>
        <v>1</v>
      </c>
      <c r="Z7" s="30">
        <f t="shared" ref="Z7:Z20" si="8">+W7-X7</f>
        <v>0</v>
      </c>
      <c r="AA7" s="86">
        <f t="shared" ref="AA7:AA21" si="9">+Z7/W7</f>
        <v>0</v>
      </c>
    </row>
    <row r="8" spans="1:27" x14ac:dyDescent="0.25">
      <c r="A8" s="66" t="s">
        <v>32</v>
      </c>
      <c r="B8" s="29">
        <f>+'TOTAL OCTUBRE POR REGIÓN'!B8+'TOTAL NOVIEMBRE POR REGIÓN'!B8+'TOTAL DICIEMBRE POR REGIÓN'!B8</f>
        <v>122</v>
      </c>
      <c r="C8" s="30">
        <f>+'TOTAL OCTUBRE POR REGIÓN'!C8+'TOTAL NOVIEMBRE POR REGIÓN'!C8+'TOTAL DICIEMBRE POR REGIÓN'!C8</f>
        <v>122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>
        <f>+'TOTAL OCTUBRE POR REGIÓN'!I8+'TOTAL NOVIEMBRE POR REGIÓN'!I8+'TOTAL DICIEMBRE POR REGIÓN'!I8</f>
        <v>0</v>
      </c>
      <c r="J8" s="29">
        <f>+'TOTAL OCTUBRE POR REGIÓN'!J8+'TOTAL NOVIEMBRE POR REGIÓN'!J8+'TOTAL DICIEMBRE POR REGIÓN'!J8</f>
        <v>0</v>
      </c>
      <c r="K8" s="102">
        <f t="shared" ref="K8:K21" si="10">+IFERROR(J8/I8,0)</f>
        <v>0</v>
      </c>
      <c r="L8" s="30">
        <f t="shared" si="3"/>
        <v>0</v>
      </c>
      <c r="M8" s="103">
        <f t="shared" ref="M8:M21" si="11">+IFERROR(L8/I8,0)</f>
        <v>0</v>
      </c>
      <c r="N8" s="26"/>
      <c r="O8" s="66" t="s">
        <v>32</v>
      </c>
      <c r="P8" s="29">
        <f>+'TOTAL OCTUBRE POR REGIÓN'!P8+'TOTAL NOVIEMBRE POR REGIÓN'!P8+'TOTAL DICIEMBRE POR REGIÓN'!P8</f>
        <v>29</v>
      </c>
      <c r="Q8" s="29">
        <f>+'TOTAL OCTUBRE POR REGIÓN'!Q8+'TOTAL NOVIEMBRE POR REGIÓN'!Q8+'TOTAL DICIEMBRE POR REGIÓN'!Q8</f>
        <v>29</v>
      </c>
      <c r="R8" s="86">
        <f t="shared" si="4"/>
        <v>1</v>
      </c>
      <c r="S8" s="30">
        <f t="shared" si="5"/>
        <v>0</v>
      </c>
      <c r="T8" s="86">
        <f t="shared" si="6"/>
        <v>0</v>
      </c>
      <c r="U8" s="26"/>
      <c r="V8" s="66" t="s">
        <v>32</v>
      </c>
      <c r="W8" s="29">
        <f>+'TOTAL OCTUBRE POR REGIÓN'!W8+'TOTAL NOVIEMBRE POR REGIÓN'!W8+'TOTAL DICIEMBRE POR REGIÓN'!W8</f>
        <v>51</v>
      </c>
      <c r="X8" s="29">
        <f>+'TOTAL OCTUBRE POR REGIÓN'!X8+'TOTAL NOVIEMBRE POR REGIÓN'!X8+'TOTAL DICIEMBRE POR REGIÓN'!X8</f>
        <v>50</v>
      </c>
      <c r="Y8" s="86">
        <f t="shared" si="7"/>
        <v>0.98039215686274506</v>
      </c>
      <c r="Z8" s="30">
        <f t="shared" si="8"/>
        <v>1</v>
      </c>
      <c r="AA8" s="86">
        <f t="shared" si="9"/>
        <v>1.9607843137254902E-2</v>
      </c>
    </row>
    <row r="9" spans="1:27" x14ac:dyDescent="0.25">
      <c r="A9" s="66" t="s">
        <v>33</v>
      </c>
      <c r="B9" s="29">
        <f>+'TOTAL OCTUBRE POR REGIÓN'!B9+'TOTAL NOVIEMBRE POR REGIÓN'!B9+'TOTAL DICIEMBRE POR REGIÓN'!B9</f>
        <v>172</v>
      </c>
      <c r="C9" s="30">
        <f>+'TOTAL OCTUBRE POR REGIÓN'!C9+'TOTAL NOVIEMBRE POR REGIÓN'!C9+'TOTAL DICIEMBRE POR REGIÓN'!C9</f>
        <v>171</v>
      </c>
      <c r="D9" s="86">
        <f t="shared" si="0"/>
        <v>0.9941860465116279</v>
      </c>
      <c r="E9" s="68">
        <f t="shared" si="1"/>
        <v>1</v>
      </c>
      <c r="F9" s="86">
        <f t="shared" si="2"/>
        <v>5.8139534883720929E-3</v>
      </c>
      <c r="G9" s="25"/>
      <c r="H9" s="66" t="s">
        <v>33</v>
      </c>
      <c r="I9" s="29">
        <f>+'TOTAL OCTUBRE POR REGIÓN'!I9+'TOTAL NOVIEMBRE POR REGIÓN'!I9+'TOTAL DICIEMBRE POR REGIÓN'!I9</f>
        <v>0</v>
      </c>
      <c r="J9" s="29">
        <f>+'TOTAL OCTUBRE POR REGIÓN'!J9+'TOTAL NOVIEMBRE POR REGIÓN'!J9+'TOTAL DICIEMBRE POR REGIÓN'!J9</f>
        <v>0</v>
      </c>
      <c r="K9" s="102">
        <f t="shared" si="10"/>
        <v>0</v>
      </c>
      <c r="L9" s="30">
        <f t="shared" si="3"/>
        <v>0</v>
      </c>
      <c r="M9" s="103">
        <f t="shared" si="11"/>
        <v>0</v>
      </c>
      <c r="N9" s="26"/>
      <c r="O9" s="66" t="s">
        <v>33</v>
      </c>
      <c r="P9" s="29">
        <f>+'TOTAL OCTUBRE POR REGIÓN'!P9+'TOTAL NOVIEMBRE POR REGIÓN'!P9+'TOTAL DICIEMBRE POR REGIÓN'!P9</f>
        <v>38</v>
      </c>
      <c r="Q9" s="29">
        <f>+'TOTAL OCTUBRE POR REGIÓN'!Q9+'TOTAL NOVIEMBRE POR REGIÓN'!Q9+'TOTAL DICIEMBRE POR REGIÓN'!Q9</f>
        <v>38</v>
      </c>
      <c r="R9" s="86">
        <f t="shared" si="4"/>
        <v>1</v>
      </c>
      <c r="S9" s="30">
        <f t="shared" si="5"/>
        <v>0</v>
      </c>
      <c r="T9" s="86">
        <f t="shared" si="6"/>
        <v>0</v>
      </c>
      <c r="U9" s="26"/>
      <c r="V9" s="66" t="s">
        <v>33</v>
      </c>
      <c r="W9" s="29">
        <f>+'TOTAL OCTUBRE POR REGIÓN'!W9+'TOTAL NOVIEMBRE POR REGIÓN'!W9+'TOTAL DICIEMBRE POR REGIÓN'!W9</f>
        <v>44</v>
      </c>
      <c r="X9" s="29">
        <f>+'TOTAL OCTUBRE POR REGIÓN'!X9+'TOTAL NOVIEMBRE POR REGIÓN'!X9+'TOTAL DICIEMBRE POR REGIÓN'!X9</f>
        <v>44</v>
      </c>
      <c r="Y9" s="86">
        <f t="shared" si="7"/>
        <v>1</v>
      </c>
      <c r="Z9" s="30">
        <f t="shared" si="8"/>
        <v>0</v>
      </c>
      <c r="AA9" s="86">
        <f t="shared" si="9"/>
        <v>0</v>
      </c>
    </row>
    <row r="10" spans="1:27" x14ac:dyDescent="0.25">
      <c r="A10" s="66" t="s">
        <v>34</v>
      </c>
      <c r="B10" s="29">
        <f>+'TOTAL OCTUBRE POR REGIÓN'!B10+'TOTAL NOVIEMBRE POR REGIÓN'!B10+'TOTAL DICIEMBRE POR REGIÓN'!B10</f>
        <v>133</v>
      </c>
      <c r="C10" s="30">
        <f>+'TOTAL OCTUBRE POR REGIÓN'!C10+'TOTAL NOVIEMBRE POR REGIÓN'!C10+'TOTAL DICIEMBRE POR REGIÓN'!C10</f>
        <v>132</v>
      </c>
      <c r="D10" s="86">
        <f t="shared" si="0"/>
        <v>0.99248120300751874</v>
      </c>
      <c r="E10" s="68">
        <f t="shared" si="1"/>
        <v>1</v>
      </c>
      <c r="F10" s="86">
        <f t="shared" si="2"/>
        <v>7.5187969924812026E-3</v>
      </c>
      <c r="G10" s="25"/>
      <c r="H10" s="66" t="s">
        <v>34</v>
      </c>
      <c r="I10" s="29">
        <f>+'TOTAL OCTUBRE POR REGIÓN'!I10+'TOTAL NOVIEMBRE POR REGIÓN'!I10+'TOTAL DICIEMBRE POR REGIÓN'!I10</f>
        <v>0</v>
      </c>
      <c r="J10" s="29">
        <f>+'TOTAL OCTUBRE POR REGIÓN'!J10+'TOTAL NOVIEMBRE POR REGIÓN'!J10+'TOTAL DICIEMBRE POR REGIÓN'!J10</f>
        <v>0</v>
      </c>
      <c r="K10" s="102">
        <f t="shared" si="10"/>
        <v>0</v>
      </c>
      <c r="L10" s="30">
        <f t="shared" si="3"/>
        <v>0</v>
      </c>
      <c r="M10" s="103">
        <f t="shared" si="11"/>
        <v>0</v>
      </c>
      <c r="N10" s="26"/>
      <c r="O10" s="66" t="s">
        <v>34</v>
      </c>
      <c r="P10" s="29">
        <f>+'TOTAL OCTUBRE POR REGIÓN'!P10+'TOTAL NOVIEMBRE POR REGIÓN'!P10+'TOTAL DICIEMBRE POR REGIÓN'!P10</f>
        <v>35</v>
      </c>
      <c r="Q10" s="29">
        <f>+'TOTAL OCTUBRE POR REGIÓN'!Q10+'TOTAL NOVIEMBRE POR REGIÓN'!Q10+'TOTAL DICIEMBRE POR REGIÓN'!Q10</f>
        <v>35</v>
      </c>
      <c r="R10" s="86">
        <f t="shared" si="4"/>
        <v>1</v>
      </c>
      <c r="S10" s="30">
        <f t="shared" si="5"/>
        <v>0</v>
      </c>
      <c r="T10" s="86">
        <f t="shared" si="6"/>
        <v>0</v>
      </c>
      <c r="U10" s="26"/>
      <c r="V10" s="66" t="s">
        <v>34</v>
      </c>
      <c r="W10" s="29">
        <f>+'TOTAL OCTUBRE POR REGIÓN'!W10+'TOTAL NOVIEMBRE POR REGIÓN'!W10+'TOTAL DICIEMBRE POR REGIÓN'!W10</f>
        <v>30</v>
      </c>
      <c r="X10" s="29">
        <f>+'TOTAL OCTUBRE POR REGIÓN'!X10+'TOTAL NOVIEMBRE POR REGIÓN'!X10+'TOTAL DICIEMBRE POR REGIÓN'!X10</f>
        <v>30</v>
      </c>
      <c r="Y10" s="86">
        <f t="shared" si="7"/>
        <v>1</v>
      </c>
      <c r="Z10" s="30">
        <f t="shared" si="8"/>
        <v>0</v>
      </c>
      <c r="AA10" s="86">
        <f t="shared" si="9"/>
        <v>0</v>
      </c>
    </row>
    <row r="11" spans="1:27" x14ac:dyDescent="0.25">
      <c r="A11" s="66" t="s">
        <v>35</v>
      </c>
      <c r="B11" s="29">
        <f>+'TOTAL OCTUBRE POR REGIÓN'!B11+'TOTAL NOVIEMBRE POR REGIÓN'!B11+'TOTAL DICIEMBRE POR REGIÓN'!B11</f>
        <v>57</v>
      </c>
      <c r="C11" s="30">
        <f>+'TOTAL OCTUBRE POR REGIÓN'!C11+'TOTAL NOVIEMBRE POR REGIÓN'!C11+'TOTAL DICIEMBRE POR REGIÓN'!C11</f>
        <v>57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35</v>
      </c>
      <c r="I11" s="29">
        <f>+'TOTAL OCTUBRE POR REGIÓN'!I11+'TOTAL NOVIEMBRE POR REGIÓN'!I11+'TOTAL DICIEMBRE POR REGIÓN'!I11</f>
        <v>0</v>
      </c>
      <c r="J11" s="29">
        <f>+'TOTAL OCTUBRE POR REGIÓN'!J11+'TOTAL NOVIEMBRE POR REGIÓN'!J11+'TOTAL DICIEMBRE POR REGIÓN'!J11</f>
        <v>0</v>
      </c>
      <c r="K11" s="102">
        <f t="shared" si="10"/>
        <v>0</v>
      </c>
      <c r="L11" s="30">
        <f t="shared" si="3"/>
        <v>0</v>
      </c>
      <c r="M11" s="103">
        <f t="shared" si="11"/>
        <v>0</v>
      </c>
      <c r="N11" s="26"/>
      <c r="O11" s="66" t="s">
        <v>35</v>
      </c>
      <c r="P11" s="29">
        <f>+'TOTAL OCTUBRE POR REGIÓN'!P11+'TOTAL NOVIEMBRE POR REGIÓN'!P11+'TOTAL DICIEMBRE POR REGIÓN'!P11</f>
        <v>19</v>
      </c>
      <c r="Q11" s="29">
        <f>+'TOTAL OCTUBRE POR REGIÓN'!Q11+'TOTAL NOVIEMBRE POR REGIÓN'!Q11+'TOTAL DICIEMBRE POR REGIÓN'!Q11</f>
        <v>19</v>
      </c>
      <c r="R11" s="86">
        <f t="shared" si="4"/>
        <v>1</v>
      </c>
      <c r="S11" s="30">
        <f t="shared" si="5"/>
        <v>0</v>
      </c>
      <c r="T11" s="86">
        <f t="shared" si="6"/>
        <v>0</v>
      </c>
      <c r="U11" s="26"/>
      <c r="V11" s="66" t="s">
        <v>35</v>
      </c>
      <c r="W11" s="29">
        <f>+'TOTAL OCTUBRE POR REGIÓN'!W11+'TOTAL NOVIEMBRE POR REGIÓN'!W11+'TOTAL DICIEMBRE POR REGIÓN'!W11</f>
        <v>12</v>
      </c>
      <c r="X11" s="29">
        <f>+'TOTAL OCTUBRE POR REGIÓN'!X11+'TOTAL NOVIEMBRE POR REGIÓN'!X11+'TOTAL DICIEMBRE POR REGIÓN'!X11</f>
        <v>12</v>
      </c>
      <c r="Y11" s="86">
        <f t="shared" si="7"/>
        <v>1</v>
      </c>
      <c r="Z11" s="30">
        <f t="shared" si="8"/>
        <v>0</v>
      </c>
      <c r="AA11" s="86">
        <f t="shared" si="9"/>
        <v>0</v>
      </c>
    </row>
    <row r="12" spans="1:27" x14ac:dyDescent="0.25">
      <c r="A12" s="66" t="s">
        <v>36</v>
      </c>
      <c r="B12" s="29">
        <f>+'TOTAL OCTUBRE POR REGIÓN'!B12+'TOTAL NOVIEMBRE POR REGIÓN'!B12+'TOTAL DICIEMBRE POR REGIÓN'!B12</f>
        <v>100</v>
      </c>
      <c r="C12" s="30">
        <f>+'TOTAL OCTUBRE POR REGIÓN'!C12+'TOTAL NOVIEMBRE POR REGIÓN'!C12+'TOTAL DICIEMBRE POR REGIÓN'!C12</f>
        <v>98</v>
      </c>
      <c r="D12" s="86">
        <f t="shared" si="0"/>
        <v>0.98</v>
      </c>
      <c r="E12" s="68">
        <f t="shared" si="1"/>
        <v>2</v>
      </c>
      <c r="F12" s="86">
        <f t="shared" si="2"/>
        <v>0.02</v>
      </c>
      <c r="G12" s="25"/>
      <c r="H12" s="66" t="s">
        <v>36</v>
      </c>
      <c r="I12" s="29">
        <f>+'TOTAL OCTUBRE POR REGIÓN'!I12+'TOTAL NOVIEMBRE POR REGIÓN'!I12+'TOTAL DICIEMBRE POR REGIÓN'!I12</f>
        <v>0</v>
      </c>
      <c r="J12" s="29">
        <f>+'TOTAL OCTUBRE POR REGIÓN'!J12+'TOTAL NOVIEMBRE POR REGIÓN'!J12+'TOTAL DICIEMBRE POR REGIÓN'!J12</f>
        <v>0</v>
      </c>
      <c r="K12" s="102">
        <f t="shared" si="10"/>
        <v>0</v>
      </c>
      <c r="L12" s="30">
        <f t="shared" si="3"/>
        <v>0</v>
      </c>
      <c r="M12" s="103">
        <f t="shared" si="11"/>
        <v>0</v>
      </c>
      <c r="N12" s="26"/>
      <c r="O12" s="66" t="s">
        <v>36</v>
      </c>
      <c r="P12" s="29">
        <f>+'TOTAL OCTUBRE POR REGIÓN'!P12+'TOTAL NOVIEMBRE POR REGIÓN'!P12+'TOTAL DICIEMBRE POR REGIÓN'!P12</f>
        <v>21</v>
      </c>
      <c r="Q12" s="29">
        <f>+'TOTAL OCTUBRE POR REGIÓN'!Q12+'TOTAL NOVIEMBRE POR REGIÓN'!Q12+'TOTAL DICIEMBRE POR REGIÓN'!Q12</f>
        <v>21</v>
      </c>
      <c r="R12" s="86">
        <f t="shared" si="4"/>
        <v>1</v>
      </c>
      <c r="S12" s="30">
        <f t="shared" si="5"/>
        <v>0</v>
      </c>
      <c r="T12" s="86">
        <f t="shared" si="6"/>
        <v>0</v>
      </c>
      <c r="U12" s="26"/>
      <c r="V12" s="66" t="s">
        <v>36</v>
      </c>
      <c r="W12" s="29">
        <f>+'TOTAL OCTUBRE POR REGIÓN'!W12+'TOTAL NOVIEMBRE POR REGIÓN'!W12+'TOTAL DICIEMBRE POR REGIÓN'!W12</f>
        <v>35</v>
      </c>
      <c r="X12" s="29">
        <f>+'TOTAL OCTUBRE POR REGIÓN'!X12+'TOTAL NOVIEMBRE POR REGIÓN'!X12+'TOTAL DICIEMBRE POR REGIÓN'!X12</f>
        <v>35</v>
      </c>
      <c r="Y12" s="86">
        <f t="shared" si="7"/>
        <v>1</v>
      </c>
      <c r="Z12" s="30">
        <f t="shared" si="8"/>
        <v>0</v>
      </c>
      <c r="AA12" s="86">
        <f t="shared" si="9"/>
        <v>0</v>
      </c>
    </row>
    <row r="13" spans="1:27" x14ac:dyDescent="0.25">
      <c r="A13" s="66" t="s">
        <v>37</v>
      </c>
      <c r="B13" s="29">
        <f>+'TOTAL OCTUBRE POR REGIÓN'!B13+'TOTAL NOVIEMBRE POR REGIÓN'!B13+'TOTAL DICIEMBRE POR REGIÓN'!B13</f>
        <v>54</v>
      </c>
      <c r="C13" s="30">
        <f>+'TOTAL OCTUBRE POR REGIÓN'!C13+'TOTAL NOVIEMBRE POR REGIÓN'!C13+'TOTAL DICIEMBRE POR REGIÓN'!C13</f>
        <v>54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37</v>
      </c>
      <c r="I13" s="29">
        <f>+'TOTAL OCTUBRE POR REGIÓN'!I13+'TOTAL NOVIEMBRE POR REGIÓN'!I13+'TOTAL DICIEMBRE POR REGIÓN'!I13</f>
        <v>0</v>
      </c>
      <c r="J13" s="29">
        <f>+'TOTAL OCTUBRE POR REGIÓN'!J13+'TOTAL NOVIEMBRE POR REGIÓN'!J13+'TOTAL DICIEMBRE POR REGIÓN'!J13</f>
        <v>0</v>
      </c>
      <c r="K13" s="102">
        <f t="shared" si="10"/>
        <v>0</v>
      </c>
      <c r="L13" s="30">
        <f t="shared" si="3"/>
        <v>0</v>
      </c>
      <c r="M13" s="103">
        <f t="shared" si="11"/>
        <v>0</v>
      </c>
      <c r="N13" s="26"/>
      <c r="O13" s="66" t="s">
        <v>37</v>
      </c>
      <c r="P13" s="29">
        <f>+'TOTAL OCTUBRE POR REGIÓN'!P13+'TOTAL NOVIEMBRE POR REGIÓN'!P13+'TOTAL DICIEMBRE POR REGIÓN'!P13</f>
        <v>10</v>
      </c>
      <c r="Q13" s="29">
        <f>+'TOTAL OCTUBRE POR REGIÓN'!Q13+'TOTAL NOVIEMBRE POR REGIÓN'!Q13+'TOTAL DICIEMBRE POR REGIÓN'!Q13</f>
        <v>10</v>
      </c>
      <c r="R13" s="86">
        <f t="shared" si="4"/>
        <v>1</v>
      </c>
      <c r="S13" s="30">
        <f t="shared" si="5"/>
        <v>0</v>
      </c>
      <c r="T13" s="86">
        <f t="shared" si="6"/>
        <v>0</v>
      </c>
      <c r="U13" s="26"/>
      <c r="V13" s="66" t="s">
        <v>37</v>
      </c>
      <c r="W13" s="29">
        <f>+'TOTAL OCTUBRE POR REGIÓN'!W13+'TOTAL NOVIEMBRE POR REGIÓN'!W13+'TOTAL DICIEMBRE POR REGIÓN'!W13</f>
        <v>10</v>
      </c>
      <c r="X13" s="29">
        <f>+'TOTAL OCTUBRE POR REGIÓN'!X13+'TOTAL NOVIEMBRE POR REGIÓN'!X13+'TOTAL DICIEMBRE POR REGIÓN'!X13</f>
        <v>10</v>
      </c>
      <c r="Y13" s="86">
        <f t="shared" si="7"/>
        <v>1</v>
      </c>
      <c r="Z13" s="30">
        <f t="shared" si="8"/>
        <v>0</v>
      </c>
      <c r="AA13" s="86">
        <f t="shared" si="9"/>
        <v>0</v>
      </c>
    </row>
    <row r="14" spans="1:27" x14ac:dyDescent="0.25">
      <c r="A14" s="66" t="s">
        <v>38</v>
      </c>
      <c r="B14" s="29">
        <f>+'TOTAL OCTUBRE POR REGIÓN'!B14+'TOTAL NOVIEMBRE POR REGIÓN'!B14+'TOTAL DICIEMBRE POR REGIÓN'!B14</f>
        <v>180</v>
      </c>
      <c r="C14" s="30">
        <f>+'TOTAL OCTUBRE POR REGIÓN'!C14+'TOTAL NOVIEMBRE POR REGIÓN'!C14+'TOTAL DICIEMBRE POR REGIÓN'!C14</f>
        <v>178</v>
      </c>
      <c r="D14" s="86">
        <f t="shared" si="0"/>
        <v>0.98888888888888893</v>
      </c>
      <c r="E14" s="68">
        <f t="shared" si="1"/>
        <v>2</v>
      </c>
      <c r="F14" s="86">
        <f t="shared" si="2"/>
        <v>1.1111111111111112E-2</v>
      </c>
      <c r="G14" s="25"/>
      <c r="H14" s="66" t="s">
        <v>38</v>
      </c>
      <c r="I14" s="29">
        <f>+'TOTAL OCTUBRE POR REGIÓN'!I14+'TOTAL NOVIEMBRE POR REGIÓN'!I14+'TOTAL DICIEMBRE POR REGIÓN'!I14</f>
        <v>0</v>
      </c>
      <c r="J14" s="29">
        <f>+'TOTAL OCTUBRE POR REGIÓN'!J14+'TOTAL NOVIEMBRE POR REGIÓN'!J14+'TOTAL DICIEMBRE POR REGIÓN'!J14</f>
        <v>0</v>
      </c>
      <c r="K14" s="102">
        <f t="shared" si="10"/>
        <v>0</v>
      </c>
      <c r="L14" s="30">
        <f t="shared" si="3"/>
        <v>0</v>
      </c>
      <c r="M14" s="103">
        <f t="shared" si="11"/>
        <v>0</v>
      </c>
      <c r="N14" s="26"/>
      <c r="O14" s="66" t="s">
        <v>38</v>
      </c>
      <c r="P14" s="29">
        <f>+'TOTAL OCTUBRE POR REGIÓN'!P14+'TOTAL NOVIEMBRE POR REGIÓN'!P14+'TOTAL DICIEMBRE POR REGIÓN'!P14</f>
        <v>59</v>
      </c>
      <c r="Q14" s="29">
        <f>+'TOTAL OCTUBRE POR REGIÓN'!Q14+'TOTAL NOVIEMBRE POR REGIÓN'!Q14+'TOTAL DICIEMBRE POR REGIÓN'!Q14</f>
        <v>59</v>
      </c>
      <c r="R14" s="86">
        <f t="shared" si="4"/>
        <v>1</v>
      </c>
      <c r="S14" s="30">
        <f t="shared" si="5"/>
        <v>0</v>
      </c>
      <c r="T14" s="86">
        <f t="shared" si="6"/>
        <v>0</v>
      </c>
      <c r="U14" s="26"/>
      <c r="V14" s="66" t="s">
        <v>38</v>
      </c>
      <c r="W14" s="29">
        <f>+'TOTAL OCTUBRE POR REGIÓN'!W14+'TOTAL NOVIEMBRE POR REGIÓN'!W14+'TOTAL DICIEMBRE POR REGIÓN'!W14</f>
        <v>58</v>
      </c>
      <c r="X14" s="29">
        <f>+'TOTAL OCTUBRE POR REGIÓN'!X14+'TOTAL NOVIEMBRE POR REGIÓN'!X14+'TOTAL DICIEMBRE POR REGIÓN'!X14</f>
        <v>58</v>
      </c>
      <c r="Y14" s="86">
        <f t="shared" si="7"/>
        <v>1</v>
      </c>
      <c r="Z14" s="30">
        <f t="shared" si="8"/>
        <v>0</v>
      </c>
      <c r="AA14" s="86">
        <f t="shared" si="9"/>
        <v>0</v>
      </c>
    </row>
    <row r="15" spans="1:27" x14ac:dyDescent="0.25">
      <c r="A15" s="66" t="s">
        <v>39</v>
      </c>
      <c r="B15" s="29">
        <f>+'TOTAL OCTUBRE POR REGIÓN'!B15+'TOTAL NOVIEMBRE POR REGIÓN'!B15+'TOTAL DICIEMBRE POR REGIÓN'!B15</f>
        <v>234</v>
      </c>
      <c r="C15" s="30">
        <f>+'TOTAL OCTUBRE POR REGIÓN'!C15+'TOTAL NOVIEMBRE POR REGIÓN'!C15+'TOTAL DICIEMBRE POR REGIÓN'!C15</f>
        <v>233</v>
      </c>
      <c r="D15" s="86">
        <f t="shared" si="0"/>
        <v>0.99572649572649574</v>
      </c>
      <c r="E15" s="68">
        <f t="shared" si="1"/>
        <v>1</v>
      </c>
      <c r="F15" s="86">
        <f t="shared" si="2"/>
        <v>4.2735042735042739E-3</v>
      </c>
      <c r="G15" s="25"/>
      <c r="H15" s="66" t="s">
        <v>39</v>
      </c>
      <c r="I15" s="29">
        <f>+'TOTAL OCTUBRE POR REGIÓN'!I15+'TOTAL NOVIEMBRE POR REGIÓN'!I15+'TOTAL DICIEMBRE POR REGIÓN'!I15</f>
        <v>0</v>
      </c>
      <c r="J15" s="29">
        <f>+'TOTAL OCTUBRE POR REGIÓN'!J15+'TOTAL NOVIEMBRE POR REGIÓN'!J15+'TOTAL DICIEMBRE POR REGIÓN'!J15</f>
        <v>0</v>
      </c>
      <c r="K15" s="102">
        <f t="shared" si="10"/>
        <v>0</v>
      </c>
      <c r="L15" s="30">
        <f t="shared" si="3"/>
        <v>0</v>
      </c>
      <c r="M15" s="103">
        <f t="shared" si="11"/>
        <v>0</v>
      </c>
      <c r="N15" s="26"/>
      <c r="O15" s="66" t="s">
        <v>39</v>
      </c>
      <c r="P15" s="29">
        <f>+'TOTAL OCTUBRE POR REGIÓN'!P15+'TOTAL NOVIEMBRE POR REGIÓN'!P15+'TOTAL DICIEMBRE POR REGIÓN'!P15</f>
        <v>74</v>
      </c>
      <c r="Q15" s="29">
        <f>+'TOTAL OCTUBRE POR REGIÓN'!Q15+'TOTAL NOVIEMBRE POR REGIÓN'!Q15+'TOTAL DICIEMBRE POR REGIÓN'!Q15</f>
        <v>74</v>
      </c>
      <c r="R15" s="86">
        <f t="shared" si="4"/>
        <v>1</v>
      </c>
      <c r="S15" s="30">
        <f t="shared" si="5"/>
        <v>0</v>
      </c>
      <c r="T15" s="86">
        <f t="shared" si="6"/>
        <v>0</v>
      </c>
      <c r="U15" s="26"/>
      <c r="V15" s="66" t="s">
        <v>39</v>
      </c>
      <c r="W15" s="29">
        <f>+'TOTAL OCTUBRE POR REGIÓN'!W15+'TOTAL NOVIEMBRE POR REGIÓN'!W15+'TOTAL DICIEMBRE POR REGIÓN'!W15</f>
        <v>54</v>
      </c>
      <c r="X15" s="29">
        <f>+'TOTAL OCTUBRE POR REGIÓN'!X15+'TOTAL NOVIEMBRE POR REGIÓN'!X15+'TOTAL DICIEMBRE POR REGIÓN'!X15</f>
        <v>54</v>
      </c>
      <c r="Y15" s="86">
        <f t="shared" si="7"/>
        <v>1</v>
      </c>
      <c r="Z15" s="30">
        <f t="shared" si="8"/>
        <v>0</v>
      </c>
      <c r="AA15" s="86">
        <f t="shared" si="9"/>
        <v>0</v>
      </c>
    </row>
    <row r="16" spans="1:27" x14ac:dyDescent="0.25">
      <c r="A16" s="66" t="s">
        <v>40</v>
      </c>
      <c r="B16" s="29">
        <f>+'TOTAL OCTUBRE POR REGIÓN'!B16+'TOTAL NOVIEMBRE POR REGIÓN'!B16+'TOTAL DICIEMBRE POR REGIÓN'!B16</f>
        <v>563</v>
      </c>
      <c r="C16" s="30">
        <f>+'TOTAL OCTUBRE POR REGIÓN'!C16+'TOTAL NOVIEMBRE POR REGIÓN'!C16+'TOTAL DICIEMBRE POR REGIÓN'!C16</f>
        <v>561</v>
      </c>
      <c r="D16" s="86">
        <f t="shared" si="0"/>
        <v>0.99644760213143868</v>
      </c>
      <c r="E16" s="68">
        <f t="shared" si="1"/>
        <v>2</v>
      </c>
      <c r="F16" s="86">
        <f t="shared" si="2"/>
        <v>3.552397868561279E-3</v>
      </c>
      <c r="G16" s="25"/>
      <c r="H16" s="66" t="s">
        <v>40</v>
      </c>
      <c r="I16" s="29">
        <f>+'TOTAL OCTUBRE POR REGIÓN'!I16+'TOTAL NOVIEMBRE POR REGIÓN'!I16+'TOTAL DICIEMBRE POR REGIÓN'!I16</f>
        <v>0</v>
      </c>
      <c r="J16" s="29">
        <f>+'TOTAL OCTUBRE POR REGIÓN'!J16+'TOTAL NOVIEMBRE POR REGIÓN'!J16+'TOTAL DICIEMBRE POR REGIÓN'!J16</f>
        <v>0</v>
      </c>
      <c r="K16" s="102">
        <f t="shared" si="10"/>
        <v>0</v>
      </c>
      <c r="L16" s="30">
        <f t="shared" si="3"/>
        <v>0</v>
      </c>
      <c r="M16" s="103">
        <f t="shared" si="11"/>
        <v>0</v>
      </c>
      <c r="N16" s="26"/>
      <c r="O16" s="66" t="s">
        <v>40</v>
      </c>
      <c r="P16" s="29">
        <f>+'TOTAL OCTUBRE POR REGIÓN'!P16+'TOTAL NOVIEMBRE POR REGIÓN'!P16+'TOTAL DICIEMBRE POR REGIÓN'!P16</f>
        <v>139</v>
      </c>
      <c r="Q16" s="29">
        <f>+'TOTAL OCTUBRE POR REGIÓN'!Q16+'TOTAL NOVIEMBRE POR REGIÓN'!Q16+'TOTAL DICIEMBRE POR REGIÓN'!Q16</f>
        <v>138</v>
      </c>
      <c r="R16" s="86">
        <f t="shared" si="4"/>
        <v>0.9928057553956835</v>
      </c>
      <c r="S16" s="30">
        <f t="shared" si="5"/>
        <v>1</v>
      </c>
      <c r="T16" s="86">
        <f t="shared" si="6"/>
        <v>7.1942446043165471E-3</v>
      </c>
      <c r="U16" s="26"/>
      <c r="V16" s="66" t="s">
        <v>40</v>
      </c>
      <c r="W16" s="29">
        <f>+'TOTAL OCTUBRE POR REGIÓN'!W16+'TOTAL NOVIEMBRE POR REGIÓN'!W16+'TOTAL DICIEMBRE POR REGIÓN'!W16</f>
        <v>161</v>
      </c>
      <c r="X16" s="29">
        <f>+'TOTAL OCTUBRE POR REGIÓN'!X16+'TOTAL NOVIEMBRE POR REGIÓN'!X16+'TOTAL DICIEMBRE POR REGIÓN'!X16</f>
        <v>161</v>
      </c>
      <c r="Y16" s="86">
        <f t="shared" si="7"/>
        <v>1</v>
      </c>
      <c r="Z16" s="30">
        <f t="shared" si="8"/>
        <v>0</v>
      </c>
      <c r="AA16" s="86">
        <f t="shared" si="9"/>
        <v>0</v>
      </c>
    </row>
    <row r="17" spans="1:27" x14ac:dyDescent="0.25">
      <c r="A17" s="66" t="s">
        <v>41</v>
      </c>
      <c r="B17" s="29">
        <f>+'TOTAL OCTUBRE POR REGIÓN'!B17+'TOTAL NOVIEMBRE POR REGIÓN'!B17+'TOTAL DICIEMBRE POR REGIÓN'!B17</f>
        <v>1859</v>
      </c>
      <c r="C17" s="30">
        <f>+'TOTAL OCTUBRE POR REGIÓN'!C17+'TOTAL NOVIEMBRE POR REGIÓN'!C17+'TOTAL DICIEMBRE POR REGIÓN'!C17</f>
        <v>1846</v>
      </c>
      <c r="D17" s="86">
        <f t="shared" si="0"/>
        <v>0.99300699300699302</v>
      </c>
      <c r="E17" s="68">
        <f t="shared" si="1"/>
        <v>13</v>
      </c>
      <c r="F17" s="86">
        <f t="shared" si="2"/>
        <v>6.993006993006993E-3</v>
      </c>
      <c r="G17" s="25"/>
      <c r="H17" s="66" t="s">
        <v>41</v>
      </c>
      <c r="I17" s="29">
        <f>+'TOTAL OCTUBRE POR REGIÓN'!I17+'TOTAL NOVIEMBRE POR REGIÓN'!I17+'TOTAL DICIEMBRE POR REGIÓN'!I17</f>
        <v>0</v>
      </c>
      <c r="J17" s="29">
        <f>+'TOTAL OCTUBRE POR REGIÓN'!J17+'TOTAL NOVIEMBRE POR REGIÓN'!J17+'TOTAL DICIEMBRE POR REGIÓN'!J17</f>
        <v>0</v>
      </c>
      <c r="K17" s="102">
        <f t="shared" si="10"/>
        <v>0</v>
      </c>
      <c r="L17" s="30">
        <f t="shared" si="3"/>
        <v>0</v>
      </c>
      <c r="M17" s="103">
        <f t="shared" si="11"/>
        <v>0</v>
      </c>
      <c r="N17" s="26"/>
      <c r="O17" s="66" t="s">
        <v>41</v>
      </c>
      <c r="P17" s="29">
        <f>+'TOTAL OCTUBRE POR REGIÓN'!P17+'TOTAL NOVIEMBRE POR REGIÓN'!P17+'TOTAL DICIEMBRE POR REGIÓN'!P17</f>
        <v>511</v>
      </c>
      <c r="Q17" s="29">
        <f>+'TOTAL OCTUBRE POR REGIÓN'!Q17+'TOTAL NOVIEMBRE POR REGIÓN'!Q17+'TOTAL DICIEMBRE POR REGIÓN'!Q17</f>
        <v>510</v>
      </c>
      <c r="R17" s="86">
        <f t="shared" si="4"/>
        <v>0.99804305283757333</v>
      </c>
      <c r="S17" s="30">
        <f t="shared" si="5"/>
        <v>1</v>
      </c>
      <c r="T17" s="86">
        <f t="shared" si="6"/>
        <v>1.9569471624266144E-3</v>
      </c>
      <c r="U17" s="26"/>
      <c r="V17" s="66" t="s">
        <v>41</v>
      </c>
      <c r="W17" s="29">
        <f>+'TOTAL OCTUBRE POR REGIÓN'!W17+'TOTAL NOVIEMBRE POR REGIÓN'!W17+'TOTAL DICIEMBRE POR REGIÓN'!W17</f>
        <v>504</v>
      </c>
      <c r="X17" s="29">
        <f>+'TOTAL OCTUBRE POR REGIÓN'!X17+'TOTAL NOVIEMBRE POR REGIÓN'!X17+'TOTAL DICIEMBRE POR REGIÓN'!X17</f>
        <v>502</v>
      </c>
      <c r="Y17" s="86">
        <f t="shared" si="7"/>
        <v>0.99603174603174605</v>
      </c>
      <c r="Z17" s="30">
        <f t="shared" si="8"/>
        <v>2</v>
      </c>
      <c r="AA17" s="86">
        <f t="shared" si="9"/>
        <v>3.968253968253968E-3</v>
      </c>
    </row>
    <row r="18" spans="1:27" x14ac:dyDescent="0.25">
      <c r="A18" s="66" t="s">
        <v>42</v>
      </c>
      <c r="B18" s="29">
        <f>+'TOTAL OCTUBRE POR REGIÓN'!B18+'TOTAL NOVIEMBRE POR REGIÓN'!B18+'TOTAL DICIEMBRE POR REGIÓN'!B18</f>
        <v>590</v>
      </c>
      <c r="C18" s="30">
        <f>+'TOTAL OCTUBRE POR REGIÓN'!C18+'TOTAL NOVIEMBRE POR REGIÓN'!C18+'TOTAL DICIEMBRE POR REGIÓN'!C18</f>
        <v>586</v>
      </c>
      <c r="D18" s="86">
        <f t="shared" si="0"/>
        <v>0.99322033898305084</v>
      </c>
      <c r="E18" s="68">
        <f t="shared" si="1"/>
        <v>4</v>
      </c>
      <c r="F18" s="86">
        <f t="shared" si="2"/>
        <v>6.7796610169491523E-3</v>
      </c>
      <c r="G18" s="25"/>
      <c r="H18" s="66" t="s">
        <v>42</v>
      </c>
      <c r="I18" s="29">
        <f>+'TOTAL OCTUBRE POR REGIÓN'!I18+'TOTAL NOVIEMBRE POR REGIÓN'!I18+'TOTAL DICIEMBRE POR REGIÓN'!I18</f>
        <v>0</v>
      </c>
      <c r="J18" s="29">
        <f>+'TOTAL OCTUBRE POR REGIÓN'!J18+'TOTAL NOVIEMBRE POR REGIÓN'!J18+'TOTAL DICIEMBRE POR REGIÓN'!J18</f>
        <v>0</v>
      </c>
      <c r="K18" s="102">
        <f t="shared" si="10"/>
        <v>0</v>
      </c>
      <c r="L18" s="30">
        <f t="shared" si="3"/>
        <v>0</v>
      </c>
      <c r="M18" s="103">
        <f t="shared" si="11"/>
        <v>0</v>
      </c>
      <c r="N18" s="26"/>
      <c r="O18" s="66" t="s">
        <v>42</v>
      </c>
      <c r="P18" s="29">
        <f>+'TOTAL OCTUBRE POR REGIÓN'!P18+'TOTAL NOVIEMBRE POR REGIÓN'!P18+'TOTAL DICIEMBRE POR REGIÓN'!P18</f>
        <v>179</v>
      </c>
      <c r="Q18" s="29">
        <f>+'TOTAL OCTUBRE POR REGIÓN'!Q18+'TOTAL NOVIEMBRE POR REGIÓN'!Q18+'TOTAL DICIEMBRE POR REGIÓN'!Q18</f>
        <v>179</v>
      </c>
      <c r="R18" s="86">
        <f t="shared" si="4"/>
        <v>1</v>
      </c>
      <c r="S18" s="30">
        <f t="shared" si="5"/>
        <v>0</v>
      </c>
      <c r="T18" s="86">
        <f t="shared" si="6"/>
        <v>0</v>
      </c>
      <c r="U18" s="26"/>
      <c r="V18" s="66" t="s">
        <v>42</v>
      </c>
      <c r="W18" s="29">
        <f>+'TOTAL OCTUBRE POR REGIÓN'!W18+'TOTAL NOVIEMBRE POR REGIÓN'!W18+'TOTAL DICIEMBRE POR REGIÓN'!W18</f>
        <v>161</v>
      </c>
      <c r="X18" s="29">
        <f>+'TOTAL OCTUBRE POR REGIÓN'!X18+'TOTAL NOVIEMBRE POR REGIÓN'!X18+'TOTAL DICIEMBRE POR REGIÓN'!X18</f>
        <v>161</v>
      </c>
      <c r="Y18" s="86">
        <f t="shared" si="7"/>
        <v>1</v>
      </c>
      <c r="Z18" s="30">
        <f t="shared" si="8"/>
        <v>0</v>
      </c>
      <c r="AA18" s="86">
        <f t="shared" si="9"/>
        <v>0</v>
      </c>
    </row>
    <row r="19" spans="1:27" x14ac:dyDescent="0.25">
      <c r="A19" s="66" t="s">
        <v>43</v>
      </c>
      <c r="B19" s="29">
        <f>+'TOTAL OCTUBRE POR REGIÓN'!B19+'TOTAL NOVIEMBRE POR REGIÓN'!B19+'TOTAL DICIEMBRE POR REGIÓN'!B19</f>
        <v>375</v>
      </c>
      <c r="C19" s="30">
        <f>+'TOTAL OCTUBRE POR REGIÓN'!C19+'TOTAL NOVIEMBRE POR REGIÓN'!C19+'TOTAL DICIEMBRE POR REGIÓN'!C19</f>
        <v>373</v>
      </c>
      <c r="D19" s="86">
        <f t="shared" si="0"/>
        <v>0.9946666666666667</v>
      </c>
      <c r="E19" s="68">
        <f t="shared" si="1"/>
        <v>2</v>
      </c>
      <c r="F19" s="86">
        <f t="shared" si="2"/>
        <v>5.3333333333333332E-3</v>
      </c>
      <c r="G19" s="25"/>
      <c r="H19" s="66" t="s">
        <v>43</v>
      </c>
      <c r="I19" s="29">
        <f>+'TOTAL OCTUBRE POR REGIÓN'!I19+'TOTAL NOVIEMBRE POR REGIÓN'!I19+'TOTAL DICIEMBRE POR REGIÓN'!I19</f>
        <v>0</v>
      </c>
      <c r="J19" s="29">
        <f>+'TOTAL OCTUBRE POR REGIÓN'!J19+'TOTAL NOVIEMBRE POR REGIÓN'!J19+'TOTAL DICIEMBRE POR REGIÓN'!J19</f>
        <v>0</v>
      </c>
      <c r="K19" s="102">
        <f t="shared" si="10"/>
        <v>0</v>
      </c>
      <c r="L19" s="30">
        <f t="shared" si="3"/>
        <v>0</v>
      </c>
      <c r="M19" s="103">
        <f t="shared" si="11"/>
        <v>0</v>
      </c>
      <c r="N19" s="26"/>
      <c r="O19" s="66" t="s">
        <v>43</v>
      </c>
      <c r="P19" s="29">
        <f>+'TOTAL OCTUBRE POR REGIÓN'!P19+'TOTAL NOVIEMBRE POR REGIÓN'!P19+'TOTAL DICIEMBRE POR REGIÓN'!P19</f>
        <v>114</v>
      </c>
      <c r="Q19" s="29">
        <f>+'TOTAL OCTUBRE POR REGIÓN'!Q19+'TOTAL NOVIEMBRE POR REGIÓN'!Q19+'TOTAL DICIEMBRE POR REGIÓN'!Q19</f>
        <v>114</v>
      </c>
      <c r="R19" s="86">
        <f t="shared" si="4"/>
        <v>1</v>
      </c>
      <c r="S19" s="30">
        <f t="shared" si="5"/>
        <v>0</v>
      </c>
      <c r="T19" s="86">
        <f t="shared" si="6"/>
        <v>0</v>
      </c>
      <c r="U19" s="26"/>
      <c r="V19" s="66" t="s">
        <v>43</v>
      </c>
      <c r="W19" s="29">
        <f>+'TOTAL OCTUBRE POR REGIÓN'!W19+'TOTAL NOVIEMBRE POR REGIÓN'!W19+'TOTAL DICIEMBRE POR REGIÓN'!W19</f>
        <v>108</v>
      </c>
      <c r="X19" s="29">
        <f>+'TOTAL OCTUBRE POR REGIÓN'!X19+'TOTAL NOVIEMBRE POR REGIÓN'!X19+'TOTAL DICIEMBRE POR REGIÓN'!X19</f>
        <v>108</v>
      </c>
      <c r="Y19" s="86">
        <f t="shared" si="7"/>
        <v>1</v>
      </c>
      <c r="Z19" s="30">
        <f t="shared" si="8"/>
        <v>0</v>
      </c>
      <c r="AA19" s="86">
        <f t="shared" si="9"/>
        <v>0</v>
      </c>
    </row>
    <row r="20" spans="1:27" x14ac:dyDescent="0.25">
      <c r="A20" s="66" t="s">
        <v>44</v>
      </c>
      <c r="B20" s="29">
        <f>+'TOTAL OCTUBRE POR REGIÓN'!B20+'TOTAL NOVIEMBRE POR REGIÓN'!B20+'TOTAL DICIEMBRE POR REGIÓN'!B20</f>
        <v>158</v>
      </c>
      <c r="C20" s="30">
        <f>+'TOTAL OCTUBRE POR REGIÓN'!C20+'TOTAL NOVIEMBRE POR REGIÓN'!C20+'TOTAL DICIEMBRE POR REGIÓN'!C20</f>
        <v>157</v>
      </c>
      <c r="D20" s="86">
        <f t="shared" si="0"/>
        <v>0.99367088607594933</v>
      </c>
      <c r="E20" s="68">
        <f t="shared" si="1"/>
        <v>1</v>
      </c>
      <c r="F20" s="86">
        <f t="shared" si="2"/>
        <v>6.3291139240506328E-3</v>
      </c>
      <c r="G20" s="25"/>
      <c r="H20" s="66" t="s">
        <v>44</v>
      </c>
      <c r="I20" s="29">
        <f>+'TOTAL OCTUBRE POR REGIÓN'!I20+'TOTAL NOVIEMBRE POR REGIÓN'!I20+'TOTAL DICIEMBRE POR REGIÓN'!I20</f>
        <v>0</v>
      </c>
      <c r="J20" s="29">
        <f>+'TOTAL OCTUBRE POR REGIÓN'!J20+'TOTAL NOVIEMBRE POR REGIÓN'!J20+'TOTAL DICIEMBRE POR REGIÓN'!J20</f>
        <v>0</v>
      </c>
      <c r="K20" s="102">
        <f t="shared" si="10"/>
        <v>0</v>
      </c>
      <c r="L20" s="30">
        <f t="shared" si="3"/>
        <v>0</v>
      </c>
      <c r="M20" s="103">
        <f t="shared" si="11"/>
        <v>0</v>
      </c>
      <c r="N20" s="26"/>
      <c r="O20" s="66" t="s">
        <v>44</v>
      </c>
      <c r="P20" s="29">
        <f>+'TOTAL OCTUBRE POR REGIÓN'!P20+'TOTAL NOVIEMBRE POR REGIÓN'!P20+'TOTAL DICIEMBRE POR REGIÓN'!P20</f>
        <v>33</v>
      </c>
      <c r="Q20" s="29">
        <f>+'TOTAL OCTUBRE POR REGIÓN'!Q20+'TOTAL NOVIEMBRE POR REGIÓN'!Q20+'TOTAL DICIEMBRE POR REGIÓN'!Q20</f>
        <v>33</v>
      </c>
      <c r="R20" s="86">
        <f t="shared" si="4"/>
        <v>1</v>
      </c>
      <c r="S20" s="30">
        <f t="shared" si="5"/>
        <v>0</v>
      </c>
      <c r="T20" s="86">
        <f t="shared" si="6"/>
        <v>0</v>
      </c>
      <c r="U20" s="26"/>
      <c r="V20" s="66" t="s">
        <v>44</v>
      </c>
      <c r="W20" s="29">
        <f>+'TOTAL OCTUBRE POR REGIÓN'!W20+'TOTAL NOVIEMBRE POR REGIÓN'!W20+'TOTAL DICIEMBRE POR REGIÓN'!W20</f>
        <v>44</v>
      </c>
      <c r="X20" s="29">
        <f>+'TOTAL OCTUBRE POR REGIÓN'!X20+'TOTAL NOVIEMBRE POR REGIÓN'!X20+'TOTAL DICIEMBRE POR REGIÓN'!X20</f>
        <v>44</v>
      </c>
      <c r="Y20" s="86">
        <f t="shared" si="7"/>
        <v>1</v>
      </c>
      <c r="Z20" s="30">
        <f t="shared" si="8"/>
        <v>0</v>
      </c>
      <c r="AA20" s="86">
        <f t="shared" si="9"/>
        <v>0</v>
      </c>
    </row>
    <row r="21" spans="1:27" x14ac:dyDescent="0.25">
      <c r="A21" s="66" t="s">
        <v>15</v>
      </c>
      <c r="B21" s="70">
        <f>SUM(B7:B20)</f>
        <v>4902</v>
      </c>
      <c r="C21" s="70">
        <f>SUM(C7:C20)</f>
        <v>4871</v>
      </c>
      <c r="D21" s="93">
        <f t="shared" si="0"/>
        <v>0.99367605059159525</v>
      </c>
      <c r="E21" s="71">
        <f t="shared" si="1"/>
        <v>31</v>
      </c>
      <c r="F21" s="93">
        <f t="shared" si="2"/>
        <v>6.3239494084047325E-3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102">
        <f t="shared" si="10"/>
        <v>0</v>
      </c>
      <c r="L21" s="42">
        <f t="shared" si="3"/>
        <v>0</v>
      </c>
      <c r="M21" s="103">
        <f t="shared" si="11"/>
        <v>0</v>
      </c>
      <c r="N21" s="26"/>
      <c r="O21" s="66" t="s">
        <v>15</v>
      </c>
      <c r="P21" s="70">
        <f>SUM(P7:P20)</f>
        <v>1355</v>
      </c>
      <c r="Q21" s="70">
        <f>+P21</f>
        <v>1355</v>
      </c>
      <c r="R21" s="96">
        <f t="shared" si="4"/>
        <v>1</v>
      </c>
      <c r="S21" s="95">
        <f>SUM(S7:S20)</f>
        <v>2</v>
      </c>
      <c r="T21" s="93">
        <f t="shared" si="6"/>
        <v>1.4760147601476014E-3</v>
      </c>
      <c r="U21" s="26"/>
      <c r="V21" s="66" t="s">
        <v>15</v>
      </c>
      <c r="W21" s="70">
        <f>SUM(W7:W20)</f>
        <v>1346</v>
      </c>
      <c r="X21" s="70">
        <f>+W21</f>
        <v>1346</v>
      </c>
      <c r="Y21" s="96">
        <f t="shared" si="7"/>
        <v>1</v>
      </c>
      <c r="Z21" s="95">
        <f>SUM(Z7:Z20)</f>
        <v>3</v>
      </c>
      <c r="AA21" s="93">
        <f t="shared" si="9"/>
        <v>2.2288261515601782E-3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9" t="s">
        <v>45</v>
      </c>
      <c r="B23" s="140" t="s">
        <v>26</v>
      </c>
      <c r="C23" s="140" t="s">
        <v>27</v>
      </c>
      <c r="D23" s="137" t="s">
        <v>28</v>
      </c>
      <c r="E23" s="140" t="s">
        <v>29</v>
      </c>
      <c r="F23" s="137" t="s">
        <v>30</v>
      </c>
      <c r="G23" s="25"/>
      <c r="H23" s="139" t="s">
        <v>45</v>
      </c>
      <c r="I23" s="140" t="s">
        <v>26</v>
      </c>
      <c r="J23" s="140" t="s">
        <v>27</v>
      </c>
      <c r="K23" s="137" t="s">
        <v>28</v>
      </c>
      <c r="L23" s="140" t="s">
        <v>29</v>
      </c>
      <c r="M23" s="137" t="s">
        <v>30</v>
      </c>
      <c r="N23" s="26"/>
      <c r="O23" s="139" t="s">
        <v>45</v>
      </c>
      <c r="P23" s="140" t="s">
        <v>26</v>
      </c>
      <c r="Q23" s="140" t="s">
        <v>27</v>
      </c>
      <c r="R23" s="137" t="s">
        <v>28</v>
      </c>
      <c r="S23" s="140" t="s">
        <v>29</v>
      </c>
      <c r="T23" s="137" t="s">
        <v>30</v>
      </c>
      <c r="U23" s="26"/>
      <c r="V23" s="139" t="s">
        <v>45</v>
      </c>
      <c r="W23" s="140" t="s">
        <v>26</v>
      </c>
      <c r="X23" s="140" t="s">
        <v>27</v>
      </c>
      <c r="Y23" s="137" t="s">
        <v>28</v>
      </c>
      <c r="Z23" s="140" t="s">
        <v>29</v>
      </c>
      <c r="AA23" s="137" t="s">
        <v>30</v>
      </c>
    </row>
    <row r="24" spans="1:27" x14ac:dyDescent="0.25">
      <c r="A24" s="139"/>
      <c r="B24" s="140"/>
      <c r="C24" s="140"/>
      <c r="D24" s="137"/>
      <c r="E24" s="140"/>
      <c r="F24" s="137"/>
      <c r="G24" s="25"/>
      <c r="H24" s="139"/>
      <c r="I24" s="140"/>
      <c r="J24" s="140"/>
      <c r="K24" s="137"/>
      <c r="L24" s="140"/>
      <c r="M24" s="137"/>
      <c r="N24" s="26"/>
      <c r="O24" s="139"/>
      <c r="P24" s="140"/>
      <c r="Q24" s="140"/>
      <c r="R24" s="137"/>
      <c r="S24" s="140"/>
      <c r="T24" s="137"/>
      <c r="U24" s="26"/>
      <c r="V24" s="139"/>
      <c r="W24" s="140"/>
      <c r="X24" s="140"/>
      <c r="Y24" s="137"/>
      <c r="Z24" s="140"/>
      <c r="AA24" s="137"/>
    </row>
    <row r="25" spans="1:27" x14ac:dyDescent="0.25">
      <c r="A25" s="63" t="s">
        <v>46</v>
      </c>
      <c r="B25" s="35">
        <f>+'TOTAL OCTUBRE POR REGIÓN'!B25+'TOTAL NOVIEMBRE POR REGIÓN'!B25+'TOTAL DICIEMBRE POR REGIÓN'!B25</f>
        <v>270</v>
      </c>
      <c r="C25" s="35">
        <f>+'TOTAL OCTUBRE POR REGIÓN'!C25+'TOTAL NOVIEMBRE POR REGIÓN'!C25+'TOTAL DICIEMBRE POR REGIÓN'!C25</f>
        <v>269</v>
      </c>
      <c r="D25" s="91">
        <f t="shared" ref="D25:D35" si="12">+C25/B25</f>
        <v>0.99629629629629635</v>
      </c>
      <c r="E25" s="64">
        <f t="shared" ref="E25:E35" si="13">+B25-C25</f>
        <v>1</v>
      </c>
      <c r="F25" s="91">
        <f t="shared" ref="F25:F35" si="14">+E25/B25</f>
        <v>3.7037037037037038E-3</v>
      </c>
      <c r="G25" s="25"/>
      <c r="H25" s="63" t="s">
        <v>46</v>
      </c>
      <c r="I25" s="35">
        <f>+'TOTAL OCTUBRE POR REGIÓN'!I25+'TOTAL NOVIEMBRE POR REGIÓN'!I25+'TOTAL DICIEMBRE POR REGIÓN'!I25</f>
        <v>0</v>
      </c>
      <c r="J25" s="35">
        <f>+'TOTAL OCTUBRE POR REGIÓN'!J25+'TOTAL NOVIEMBRE POR REGIÓN'!J25+'TOTAL DICIEMBRE POR REGIÓN'!J25</f>
        <v>0</v>
      </c>
      <c r="K25" s="102">
        <f t="shared" ref="K25:K35" si="15">+IFERROR(J25/I25,0)</f>
        <v>0</v>
      </c>
      <c r="L25" s="81">
        <f t="shared" ref="L25:L35" si="16">+I25-J25</f>
        <v>0</v>
      </c>
      <c r="M25" s="34">
        <f>+IFERROR(L25/I25,0)</f>
        <v>0</v>
      </c>
      <c r="N25" s="26"/>
      <c r="O25" s="63" t="s">
        <v>46</v>
      </c>
      <c r="P25" s="35">
        <f>+'TOTAL OCTUBRE POR REGIÓN'!P25+'TOTAL NOVIEMBRE POR REGIÓN'!P25+'TOTAL DICIEMBRE POR REGIÓN'!P25</f>
        <v>88</v>
      </c>
      <c r="Q25" s="35">
        <f>+'TOTAL OCTUBRE POR REGIÓN'!Q25+'TOTAL NOVIEMBRE POR REGIÓN'!Q25+'TOTAL DICIEMBRE POR REGIÓN'!Q25</f>
        <v>88</v>
      </c>
      <c r="R25" s="91">
        <f t="shared" ref="R25:R35" si="17">+Q25/P25</f>
        <v>1</v>
      </c>
      <c r="S25" s="81">
        <f t="shared" ref="S25:S35" si="18">+P25-Q25</f>
        <v>0</v>
      </c>
      <c r="T25" s="91">
        <f t="shared" ref="T25:T35" si="19">+S25/P25</f>
        <v>0</v>
      </c>
      <c r="U25" s="26"/>
      <c r="V25" s="63" t="s">
        <v>46</v>
      </c>
      <c r="W25" s="35">
        <f>+'TOTAL OCTUBRE POR REGIÓN'!W25+'TOTAL NOVIEMBRE POR REGIÓN'!W25+'TOTAL DICIEMBRE POR REGIÓN'!W25</f>
        <v>100</v>
      </c>
      <c r="X25" s="81">
        <f>+'TOTAL OCTUBRE POR REGIÓN'!X25+'TOTAL NOVIEMBRE POR REGIÓN'!X25+'TOTAL DICIEMBRE POR REGIÓN'!X25</f>
        <v>99</v>
      </c>
      <c r="Y25" s="91">
        <f t="shared" ref="Y25:Y35" si="20">+X25/W25</f>
        <v>0.99</v>
      </c>
      <c r="Z25" s="81">
        <f t="shared" ref="Z25:Z35" si="21">+W25-X25</f>
        <v>1</v>
      </c>
      <c r="AA25" s="91">
        <f t="shared" ref="AA25:AA35" si="22">+Z25/W25</f>
        <v>0.01</v>
      </c>
    </row>
    <row r="26" spans="1:27" x14ac:dyDescent="0.25">
      <c r="A26" s="63" t="s">
        <v>47</v>
      </c>
      <c r="B26" s="35">
        <f>+'TOTAL OCTUBRE POR REGIÓN'!B26+'TOTAL NOVIEMBRE POR REGIÓN'!B26+'TOTAL DICIEMBRE POR REGIÓN'!B26</f>
        <v>376</v>
      </c>
      <c r="C26" s="35">
        <f>+'TOTAL OCTUBRE POR REGIÓN'!C26+'TOTAL NOVIEMBRE POR REGIÓN'!C26+'TOTAL DICIEMBRE POR REGIÓN'!C26</f>
        <v>374</v>
      </c>
      <c r="D26" s="91">
        <f t="shared" si="12"/>
        <v>0.99468085106382975</v>
      </c>
      <c r="E26" s="64">
        <f t="shared" si="13"/>
        <v>2</v>
      </c>
      <c r="F26" s="91">
        <f t="shared" si="14"/>
        <v>5.3191489361702126E-3</v>
      </c>
      <c r="G26" s="25"/>
      <c r="H26" s="63" t="s">
        <v>47</v>
      </c>
      <c r="I26" s="35">
        <f>+'TOTAL OCTUBRE POR REGIÓN'!I26+'TOTAL NOVIEMBRE POR REGIÓN'!I26+'TOTAL DICIEMBRE POR REGIÓN'!I26</f>
        <v>0</v>
      </c>
      <c r="J26" s="35">
        <f>+'TOTAL OCTUBRE POR REGIÓN'!J26+'TOTAL NOVIEMBRE POR REGIÓN'!J26+'TOTAL DICIEMBRE POR REGIÓN'!J26</f>
        <v>0</v>
      </c>
      <c r="K26" s="102">
        <f t="shared" si="15"/>
        <v>0</v>
      </c>
      <c r="L26" s="81">
        <f t="shared" si="16"/>
        <v>0</v>
      </c>
      <c r="M26" s="34">
        <f t="shared" ref="M26:M35" si="23">+IFERROR(L26/I26,0)</f>
        <v>0</v>
      </c>
      <c r="N26" s="26"/>
      <c r="O26" s="63" t="s">
        <v>47</v>
      </c>
      <c r="P26" s="35">
        <f>+'TOTAL OCTUBRE POR REGIÓN'!P26+'TOTAL NOVIEMBRE POR REGIÓN'!P26+'TOTAL DICIEMBRE POR REGIÓN'!P26</f>
        <v>122</v>
      </c>
      <c r="Q26" s="35">
        <f>+'TOTAL OCTUBRE POR REGIÓN'!Q26+'TOTAL NOVIEMBRE POR REGIÓN'!Q26+'TOTAL DICIEMBRE POR REGIÓN'!Q26</f>
        <v>122</v>
      </c>
      <c r="R26" s="91">
        <f t="shared" si="17"/>
        <v>1</v>
      </c>
      <c r="S26" s="81">
        <f t="shared" si="18"/>
        <v>0</v>
      </c>
      <c r="T26" s="91">
        <f t="shared" si="19"/>
        <v>0</v>
      </c>
      <c r="U26" s="26"/>
      <c r="V26" s="63" t="s">
        <v>47</v>
      </c>
      <c r="W26" s="35">
        <f>+'TOTAL OCTUBRE POR REGIÓN'!W26+'TOTAL NOVIEMBRE POR REGIÓN'!W26+'TOTAL DICIEMBRE POR REGIÓN'!W26</f>
        <v>116</v>
      </c>
      <c r="X26" s="81">
        <f>+'TOTAL OCTUBRE POR REGIÓN'!X26+'TOTAL NOVIEMBRE POR REGIÓN'!X26+'TOTAL DICIEMBRE POR REGIÓN'!X26</f>
        <v>116</v>
      </c>
      <c r="Y26" s="91">
        <f t="shared" si="20"/>
        <v>1</v>
      </c>
      <c r="Z26" s="81">
        <f t="shared" si="21"/>
        <v>0</v>
      </c>
      <c r="AA26" s="91">
        <f t="shared" si="22"/>
        <v>0</v>
      </c>
    </row>
    <row r="27" spans="1:27" x14ac:dyDescent="0.25">
      <c r="A27" s="63" t="s">
        <v>48</v>
      </c>
      <c r="B27" s="35">
        <f>+'TOTAL OCTUBRE POR REGIÓN'!B27+'TOTAL NOVIEMBRE POR REGIÓN'!B27+'TOTAL DICIEMBRE POR REGIÓN'!B27</f>
        <v>82</v>
      </c>
      <c r="C27" s="35">
        <f>+'TOTAL OCTUBRE POR REGIÓN'!C27+'TOTAL NOVIEMBRE POR REGIÓN'!C27+'TOTAL DICIEMBRE POR REGIÓN'!C27</f>
        <v>82</v>
      </c>
      <c r="D27" s="91">
        <f t="shared" si="12"/>
        <v>1</v>
      </c>
      <c r="E27" s="64">
        <f t="shared" si="13"/>
        <v>0</v>
      </c>
      <c r="F27" s="91">
        <f t="shared" si="14"/>
        <v>0</v>
      </c>
      <c r="G27" s="25"/>
      <c r="H27" s="63" t="s">
        <v>48</v>
      </c>
      <c r="I27" s="35">
        <f>+'TOTAL OCTUBRE POR REGIÓN'!I27+'TOTAL NOVIEMBRE POR REGIÓN'!I27+'TOTAL DICIEMBRE POR REGIÓN'!I27</f>
        <v>0</v>
      </c>
      <c r="J27" s="35">
        <f>+'TOTAL OCTUBRE POR REGIÓN'!J27+'TOTAL NOVIEMBRE POR REGIÓN'!J27+'TOTAL DICIEMBRE POR REGIÓN'!J27</f>
        <v>0</v>
      </c>
      <c r="K27" s="102">
        <f t="shared" si="15"/>
        <v>0</v>
      </c>
      <c r="L27" s="81">
        <f t="shared" si="16"/>
        <v>0</v>
      </c>
      <c r="M27" s="34">
        <f t="shared" si="23"/>
        <v>0</v>
      </c>
      <c r="N27" s="26"/>
      <c r="O27" s="63" t="s">
        <v>48</v>
      </c>
      <c r="P27" s="35">
        <f>+'TOTAL OCTUBRE POR REGIÓN'!P27+'TOTAL NOVIEMBRE POR REGIÓN'!P27+'TOTAL DICIEMBRE POR REGIÓN'!P27</f>
        <v>26</v>
      </c>
      <c r="Q27" s="35">
        <f>+'TOTAL OCTUBRE POR REGIÓN'!Q27+'TOTAL NOVIEMBRE POR REGIÓN'!Q27+'TOTAL DICIEMBRE POR REGIÓN'!Q27</f>
        <v>26</v>
      </c>
      <c r="R27" s="91">
        <f t="shared" si="17"/>
        <v>1</v>
      </c>
      <c r="S27" s="81">
        <f t="shared" si="18"/>
        <v>0</v>
      </c>
      <c r="T27" s="91">
        <f t="shared" si="19"/>
        <v>0</v>
      </c>
      <c r="U27" s="26"/>
      <c r="V27" s="63" t="s">
        <v>48</v>
      </c>
      <c r="W27" s="35">
        <f>+'TOTAL OCTUBRE POR REGIÓN'!W27+'TOTAL NOVIEMBRE POR REGIÓN'!W27+'TOTAL DICIEMBRE POR REGIÓN'!W27</f>
        <v>27</v>
      </c>
      <c r="X27" s="81">
        <f>+'TOTAL OCTUBRE POR REGIÓN'!X27+'TOTAL NOVIEMBRE POR REGIÓN'!X27+'TOTAL DICIEMBRE POR REGIÓN'!X27</f>
        <v>27</v>
      </c>
      <c r="Y27" s="91">
        <f t="shared" si="20"/>
        <v>1</v>
      </c>
      <c r="Z27" s="81">
        <f t="shared" si="21"/>
        <v>0</v>
      </c>
      <c r="AA27" s="91">
        <f t="shared" si="22"/>
        <v>0</v>
      </c>
    </row>
    <row r="28" spans="1:27" x14ac:dyDescent="0.25">
      <c r="A28" s="63" t="s">
        <v>49</v>
      </c>
      <c r="B28" s="35">
        <f>+'TOTAL OCTUBRE POR REGIÓN'!B28+'TOTAL NOVIEMBRE POR REGIÓN'!B28+'TOTAL DICIEMBRE POR REGIÓN'!B28</f>
        <v>1307</v>
      </c>
      <c r="C28" s="35">
        <f>+'TOTAL OCTUBRE POR REGIÓN'!C28+'TOTAL NOVIEMBRE POR REGIÓN'!C28+'TOTAL DICIEMBRE POR REGIÓN'!C28</f>
        <v>1295</v>
      </c>
      <c r="D28" s="91">
        <f t="shared" si="12"/>
        <v>0.99081866870696256</v>
      </c>
      <c r="E28" s="64">
        <f t="shared" si="13"/>
        <v>12</v>
      </c>
      <c r="F28" s="91">
        <f t="shared" si="14"/>
        <v>9.181331293037491E-3</v>
      </c>
      <c r="G28" s="25"/>
      <c r="H28" s="63" t="s">
        <v>49</v>
      </c>
      <c r="I28" s="35">
        <f>+'TOTAL OCTUBRE POR REGIÓN'!I28+'TOTAL NOVIEMBRE POR REGIÓN'!I28+'TOTAL DICIEMBRE POR REGIÓN'!I28</f>
        <v>0</v>
      </c>
      <c r="J28" s="35">
        <f>+'TOTAL OCTUBRE POR REGIÓN'!J28+'TOTAL NOVIEMBRE POR REGIÓN'!J28+'TOTAL DICIEMBRE POR REGIÓN'!J28</f>
        <v>0</v>
      </c>
      <c r="K28" s="102">
        <f t="shared" si="15"/>
        <v>0</v>
      </c>
      <c r="L28" s="81">
        <f t="shared" si="16"/>
        <v>0</v>
      </c>
      <c r="M28" s="34">
        <f t="shared" si="23"/>
        <v>0</v>
      </c>
      <c r="N28" s="26"/>
      <c r="O28" s="63" t="s">
        <v>49</v>
      </c>
      <c r="P28" s="35">
        <f>+'TOTAL OCTUBRE POR REGIÓN'!P28+'TOTAL NOVIEMBRE POR REGIÓN'!P28+'TOTAL DICIEMBRE POR REGIÓN'!P28</f>
        <v>346</v>
      </c>
      <c r="Q28" s="35">
        <f>+'TOTAL OCTUBRE POR REGIÓN'!Q28+'TOTAL NOVIEMBRE POR REGIÓN'!Q28+'TOTAL DICIEMBRE POR REGIÓN'!Q28</f>
        <v>345</v>
      </c>
      <c r="R28" s="91">
        <f t="shared" si="17"/>
        <v>0.99710982658959535</v>
      </c>
      <c r="S28" s="81">
        <f t="shared" si="18"/>
        <v>1</v>
      </c>
      <c r="T28" s="91">
        <f t="shared" si="19"/>
        <v>2.8901734104046241E-3</v>
      </c>
      <c r="U28" s="26"/>
      <c r="V28" s="63" t="s">
        <v>49</v>
      </c>
      <c r="W28" s="35">
        <f>+'TOTAL OCTUBRE POR REGIÓN'!W28+'TOTAL NOVIEMBRE POR REGIÓN'!W28+'TOTAL DICIEMBRE POR REGIÓN'!W28</f>
        <v>347</v>
      </c>
      <c r="X28" s="81">
        <f>+'TOTAL OCTUBRE POR REGIÓN'!X28+'TOTAL NOVIEMBRE POR REGIÓN'!X28+'TOTAL DICIEMBRE POR REGIÓN'!X28</f>
        <v>347</v>
      </c>
      <c r="Y28" s="91">
        <f t="shared" si="20"/>
        <v>1</v>
      </c>
      <c r="Z28" s="81">
        <f t="shared" si="21"/>
        <v>0</v>
      </c>
      <c r="AA28" s="91">
        <f t="shared" si="22"/>
        <v>0</v>
      </c>
    </row>
    <row r="29" spans="1:27" x14ac:dyDescent="0.25">
      <c r="A29" s="63" t="s">
        <v>50</v>
      </c>
      <c r="B29" s="35">
        <f>+'TOTAL OCTUBRE POR REGIÓN'!B29+'TOTAL NOVIEMBRE POR REGIÓN'!B29+'TOTAL DICIEMBRE POR REGIÓN'!B29</f>
        <v>30</v>
      </c>
      <c r="C29" s="35">
        <f>+'TOTAL OCTUBRE POR REGIÓN'!C29+'TOTAL NOVIEMBRE POR REGIÓN'!C29+'TOTAL DICIEMBRE POR REGIÓN'!C29</f>
        <v>29</v>
      </c>
      <c r="D29" s="91">
        <f t="shared" si="12"/>
        <v>0.96666666666666667</v>
      </c>
      <c r="E29" s="64">
        <f t="shared" si="13"/>
        <v>1</v>
      </c>
      <c r="F29" s="91">
        <f t="shared" si="14"/>
        <v>3.3333333333333333E-2</v>
      </c>
      <c r="G29" s="25"/>
      <c r="H29" s="63" t="s">
        <v>50</v>
      </c>
      <c r="I29" s="35">
        <f>+'TOTAL OCTUBRE POR REGIÓN'!I29+'TOTAL NOVIEMBRE POR REGIÓN'!I29+'TOTAL DICIEMBRE POR REGIÓN'!I29</f>
        <v>0</v>
      </c>
      <c r="J29" s="35">
        <f>+'TOTAL OCTUBRE POR REGIÓN'!J29+'TOTAL NOVIEMBRE POR REGIÓN'!J29+'TOTAL DICIEMBRE POR REGIÓN'!J29</f>
        <v>0</v>
      </c>
      <c r="K29" s="102">
        <f t="shared" si="15"/>
        <v>0</v>
      </c>
      <c r="L29" s="81">
        <f t="shared" si="16"/>
        <v>0</v>
      </c>
      <c r="M29" s="34">
        <f t="shared" si="23"/>
        <v>0</v>
      </c>
      <c r="N29" s="26"/>
      <c r="O29" s="63" t="s">
        <v>50</v>
      </c>
      <c r="P29" s="35">
        <f>+'TOTAL OCTUBRE POR REGIÓN'!P29+'TOTAL NOVIEMBRE POR REGIÓN'!P29+'TOTAL DICIEMBRE POR REGIÓN'!P29</f>
        <v>5</v>
      </c>
      <c r="Q29" s="35">
        <f>+'TOTAL OCTUBRE POR REGIÓN'!Q29+'TOTAL NOVIEMBRE POR REGIÓN'!Q29+'TOTAL DICIEMBRE POR REGIÓN'!Q29</f>
        <v>5</v>
      </c>
      <c r="R29" s="91">
        <f t="shared" si="17"/>
        <v>1</v>
      </c>
      <c r="S29" s="81">
        <f t="shared" si="18"/>
        <v>0</v>
      </c>
      <c r="T29" s="91">
        <f t="shared" si="19"/>
        <v>0</v>
      </c>
      <c r="U29" s="26"/>
      <c r="V29" s="63" t="s">
        <v>50</v>
      </c>
      <c r="W29" s="35">
        <f>+'TOTAL OCTUBRE POR REGIÓN'!W29+'TOTAL NOVIEMBRE POR REGIÓN'!W29+'TOTAL DICIEMBRE POR REGIÓN'!W29</f>
        <v>11</v>
      </c>
      <c r="X29" s="81">
        <f>+'TOTAL OCTUBRE POR REGIÓN'!X29+'TOTAL NOVIEMBRE POR REGIÓN'!X29+'TOTAL DICIEMBRE POR REGIÓN'!X29</f>
        <v>11</v>
      </c>
      <c r="Y29" s="91">
        <f t="shared" si="20"/>
        <v>1</v>
      </c>
      <c r="Z29" s="81">
        <f t="shared" si="21"/>
        <v>0</v>
      </c>
      <c r="AA29" s="91">
        <f t="shared" si="22"/>
        <v>0</v>
      </c>
    </row>
    <row r="30" spans="1:27" x14ac:dyDescent="0.25">
      <c r="A30" s="63" t="s">
        <v>51</v>
      </c>
      <c r="B30" s="35">
        <f>+'TOTAL OCTUBRE POR REGIÓN'!B30+'TOTAL NOVIEMBRE POR REGIÓN'!B30+'TOTAL DICIEMBRE POR REGIÓN'!B30</f>
        <v>280</v>
      </c>
      <c r="C30" s="35">
        <f>+'TOTAL OCTUBRE POR REGIÓN'!C30+'TOTAL NOVIEMBRE POR REGIÓN'!C30+'TOTAL DICIEMBRE POR REGIÓN'!C30</f>
        <v>278</v>
      </c>
      <c r="D30" s="91">
        <f t="shared" si="12"/>
        <v>0.99285714285714288</v>
      </c>
      <c r="E30" s="64">
        <f t="shared" si="13"/>
        <v>2</v>
      </c>
      <c r="F30" s="91">
        <f t="shared" si="14"/>
        <v>7.1428571428571426E-3</v>
      </c>
      <c r="G30" s="25"/>
      <c r="H30" s="63" t="s">
        <v>51</v>
      </c>
      <c r="I30" s="35">
        <f>+'TOTAL OCTUBRE POR REGIÓN'!I30+'TOTAL NOVIEMBRE POR REGIÓN'!I30+'TOTAL DICIEMBRE POR REGIÓN'!I30</f>
        <v>0</v>
      </c>
      <c r="J30" s="35">
        <f>+'TOTAL OCTUBRE POR REGIÓN'!J30+'TOTAL NOVIEMBRE POR REGIÓN'!J30+'TOTAL DICIEMBRE POR REGIÓN'!J30</f>
        <v>0</v>
      </c>
      <c r="K30" s="102">
        <f t="shared" si="15"/>
        <v>0</v>
      </c>
      <c r="L30" s="81">
        <f t="shared" si="16"/>
        <v>0</v>
      </c>
      <c r="M30" s="34">
        <f t="shared" si="23"/>
        <v>0</v>
      </c>
      <c r="N30" s="26"/>
      <c r="O30" s="63" t="s">
        <v>51</v>
      </c>
      <c r="P30" s="35">
        <f>+'TOTAL OCTUBRE POR REGIÓN'!P30+'TOTAL NOVIEMBRE POR REGIÓN'!P30+'TOTAL DICIEMBRE POR REGIÓN'!P30</f>
        <v>71</v>
      </c>
      <c r="Q30" s="35">
        <f>+'TOTAL OCTUBRE POR REGIÓN'!Q30+'TOTAL NOVIEMBRE POR REGIÓN'!Q30+'TOTAL DICIEMBRE POR REGIÓN'!Q30</f>
        <v>71</v>
      </c>
      <c r="R30" s="91">
        <f t="shared" si="17"/>
        <v>1</v>
      </c>
      <c r="S30" s="81">
        <f t="shared" si="18"/>
        <v>0</v>
      </c>
      <c r="T30" s="91">
        <f t="shared" si="19"/>
        <v>0</v>
      </c>
      <c r="U30" s="26"/>
      <c r="V30" s="63" t="s">
        <v>51</v>
      </c>
      <c r="W30" s="35">
        <f>+'TOTAL OCTUBRE POR REGIÓN'!W30+'TOTAL NOVIEMBRE POR REGIÓN'!W30+'TOTAL DICIEMBRE POR REGIÓN'!W30</f>
        <v>78</v>
      </c>
      <c r="X30" s="81">
        <f>+'TOTAL OCTUBRE POR REGIÓN'!X30+'TOTAL NOVIEMBRE POR REGIÓN'!X30+'TOTAL DICIEMBRE POR REGIÓN'!X30</f>
        <v>78</v>
      </c>
      <c r="Y30" s="91">
        <f t="shared" si="20"/>
        <v>1</v>
      </c>
      <c r="Z30" s="81">
        <f t="shared" si="21"/>
        <v>0</v>
      </c>
      <c r="AA30" s="91">
        <f t="shared" si="22"/>
        <v>0</v>
      </c>
    </row>
    <row r="31" spans="1:27" x14ac:dyDescent="0.25">
      <c r="A31" s="63" t="s">
        <v>52</v>
      </c>
      <c r="B31" s="35">
        <f>+'TOTAL OCTUBRE POR REGIÓN'!B31+'TOTAL NOVIEMBRE POR REGIÓN'!B31+'TOTAL DICIEMBRE POR REGIÓN'!B31</f>
        <v>264</v>
      </c>
      <c r="C31" s="35">
        <f>+'TOTAL OCTUBRE POR REGIÓN'!C31+'TOTAL NOVIEMBRE POR REGIÓN'!C31+'TOTAL DICIEMBRE POR REGIÓN'!C31</f>
        <v>260</v>
      </c>
      <c r="D31" s="91">
        <f t="shared" si="12"/>
        <v>0.98484848484848486</v>
      </c>
      <c r="E31" s="64">
        <f t="shared" si="13"/>
        <v>4</v>
      </c>
      <c r="F31" s="91">
        <f t="shared" si="14"/>
        <v>1.5151515151515152E-2</v>
      </c>
      <c r="G31" s="25"/>
      <c r="H31" s="63" t="s">
        <v>52</v>
      </c>
      <c r="I31" s="35">
        <f>+'TOTAL OCTUBRE POR REGIÓN'!I31+'TOTAL NOVIEMBRE POR REGIÓN'!I31+'TOTAL DICIEMBRE POR REGIÓN'!I31</f>
        <v>0</v>
      </c>
      <c r="J31" s="35">
        <f>+'TOTAL OCTUBRE POR REGIÓN'!J31+'TOTAL NOVIEMBRE POR REGIÓN'!J31+'TOTAL DICIEMBRE POR REGIÓN'!J31</f>
        <v>0</v>
      </c>
      <c r="K31" s="102">
        <f t="shared" si="15"/>
        <v>0</v>
      </c>
      <c r="L31" s="81">
        <f t="shared" si="16"/>
        <v>0</v>
      </c>
      <c r="M31" s="34">
        <f t="shared" si="23"/>
        <v>0</v>
      </c>
      <c r="N31" s="26"/>
      <c r="O31" s="63" t="s">
        <v>52</v>
      </c>
      <c r="P31" s="35">
        <f>+'TOTAL OCTUBRE POR REGIÓN'!P31+'TOTAL NOVIEMBRE POR REGIÓN'!P31+'TOTAL DICIEMBRE POR REGIÓN'!P31</f>
        <v>86</v>
      </c>
      <c r="Q31" s="35">
        <f>+'TOTAL OCTUBRE POR REGIÓN'!Q31+'TOTAL NOVIEMBRE POR REGIÓN'!Q31+'TOTAL DICIEMBRE POR REGIÓN'!Q31</f>
        <v>85</v>
      </c>
      <c r="R31" s="91">
        <f t="shared" si="17"/>
        <v>0.98837209302325579</v>
      </c>
      <c r="S31" s="81">
        <f t="shared" si="18"/>
        <v>1</v>
      </c>
      <c r="T31" s="91">
        <f t="shared" si="19"/>
        <v>1.1627906976744186E-2</v>
      </c>
      <c r="U31" s="26"/>
      <c r="V31" s="63" t="s">
        <v>52</v>
      </c>
      <c r="W31" s="35">
        <f>+'TOTAL OCTUBRE POR REGIÓN'!W31+'TOTAL NOVIEMBRE POR REGIÓN'!W31+'TOTAL DICIEMBRE POR REGIÓN'!W31</f>
        <v>68</v>
      </c>
      <c r="X31" s="81">
        <f>+'TOTAL OCTUBRE POR REGIÓN'!X31+'TOTAL NOVIEMBRE POR REGIÓN'!X31+'TOTAL DICIEMBRE POR REGIÓN'!X31</f>
        <v>68</v>
      </c>
      <c r="Y31" s="91">
        <f t="shared" si="20"/>
        <v>1</v>
      </c>
      <c r="Z31" s="81">
        <f t="shared" si="21"/>
        <v>0</v>
      </c>
      <c r="AA31" s="91">
        <f t="shared" si="22"/>
        <v>0</v>
      </c>
    </row>
    <row r="32" spans="1:27" x14ac:dyDescent="0.25">
      <c r="A32" s="63" t="s">
        <v>53</v>
      </c>
      <c r="B32" s="35">
        <f>+'TOTAL OCTUBRE POR REGIÓN'!B32+'TOTAL NOVIEMBRE POR REGIÓN'!B32+'TOTAL DICIEMBRE POR REGIÓN'!B32</f>
        <v>58</v>
      </c>
      <c r="C32" s="35">
        <f>+'TOTAL OCTUBRE POR REGIÓN'!C32+'TOTAL NOVIEMBRE POR REGIÓN'!C32+'TOTAL DICIEMBRE POR REGIÓN'!C32</f>
        <v>58</v>
      </c>
      <c r="D32" s="91">
        <f t="shared" si="12"/>
        <v>1</v>
      </c>
      <c r="E32" s="64">
        <f t="shared" si="13"/>
        <v>0</v>
      </c>
      <c r="F32" s="91">
        <f t="shared" si="14"/>
        <v>0</v>
      </c>
      <c r="G32" s="25"/>
      <c r="H32" s="63" t="s">
        <v>53</v>
      </c>
      <c r="I32" s="35">
        <f>+'TOTAL OCTUBRE POR REGIÓN'!I32+'TOTAL NOVIEMBRE POR REGIÓN'!I32+'TOTAL DICIEMBRE POR REGIÓN'!I32</f>
        <v>0</v>
      </c>
      <c r="J32" s="35">
        <f>+'TOTAL OCTUBRE POR REGIÓN'!J32+'TOTAL NOVIEMBRE POR REGIÓN'!J32+'TOTAL DICIEMBRE POR REGIÓN'!J32</f>
        <v>0</v>
      </c>
      <c r="K32" s="102">
        <f t="shared" si="15"/>
        <v>0</v>
      </c>
      <c r="L32" s="81">
        <f t="shared" si="16"/>
        <v>0</v>
      </c>
      <c r="M32" s="34">
        <f t="shared" si="23"/>
        <v>0</v>
      </c>
      <c r="N32" s="26"/>
      <c r="O32" s="63" t="s">
        <v>53</v>
      </c>
      <c r="P32" s="35">
        <f>+'TOTAL OCTUBRE POR REGIÓN'!P32+'TOTAL NOVIEMBRE POR REGIÓN'!P32+'TOTAL DICIEMBRE POR REGIÓN'!P32</f>
        <v>13</v>
      </c>
      <c r="Q32" s="35">
        <f>+'TOTAL OCTUBRE POR REGIÓN'!Q32+'TOTAL NOVIEMBRE POR REGIÓN'!Q32+'TOTAL DICIEMBRE POR REGIÓN'!Q32</f>
        <v>13</v>
      </c>
      <c r="R32" s="91">
        <f t="shared" si="17"/>
        <v>1</v>
      </c>
      <c r="S32" s="81">
        <f t="shared" si="18"/>
        <v>0</v>
      </c>
      <c r="T32" s="91">
        <f t="shared" si="19"/>
        <v>0</v>
      </c>
      <c r="U32" s="26"/>
      <c r="V32" s="63" t="s">
        <v>53</v>
      </c>
      <c r="W32" s="35">
        <f>+'TOTAL OCTUBRE POR REGIÓN'!W32+'TOTAL NOVIEMBRE POR REGIÓN'!W32+'TOTAL DICIEMBRE POR REGIÓN'!W32</f>
        <v>17</v>
      </c>
      <c r="X32" s="81">
        <f>+'TOTAL OCTUBRE POR REGIÓN'!X32+'TOTAL NOVIEMBRE POR REGIÓN'!X32+'TOTAL DICIEMBRE POR REGIÓN'!X32</f>
        <v>17</v>
      </c>
      <c r="Y32" s="91">
        <f t="shared" si="20"/>
        <v>1</v>
      </c>
      <c r="Z32" s="81">
        <f t="shared" si="21"/>
        <v>0</v>
      </c>
      <c r="AA32" s="91">
        <f t="shared" si="22"/>
        <v>0</v>
      </c>
    </row>
    <row r="33" spans="1:27" x14ac:dyDescent="0.25">
      <c r="A33" s="63" t="s">
        <v>54</v>
      </c>
      <c r="B33" s="35">
        <f>+'TOTAL OCTUBRE POR REGIÓN'!B33+'TOTAL NOVIEMBRE POR REGIÓN'!B33+'TOTAL DICIEMBRE POR REGIÓN'!B33</f>
        <v>20</v>
      </c>
      <c r="C33" s="35">
        <f>+'TOTAL OCTUBRE POR REGIÓN'!C33+'TOTAL NOVIEMBRE POR REGIÓN'!C33+'TOTAL DICIEMBRE POR REGIÓN'!C33</f>
        <v>19</v>
      </c>
      <c r="D33" s="91">
        <f t="shared" si="12"/>
        <v>0.95</v>
      </c>
      <c r="E33" s="64">
        <f t="shared" si="13"/>
        <v>1</v>
      </c>
      <c r="F33" s="91">
        <f t="shared" si="14"/>
        <v>0.05</v>
      </c>
      <c r="G33" s="25"/>
      <c r="H33" s="63" t="s">
        <v>54</v>
      </c>
      <c r="I33" s="35">
        <f>+'TOTAL OCTUBRE POR REGIÓN'!I33+'TOTAL NOVIEMBRE POR REGIÓN'!I33+'TOTAL DICIEMBRE POR REGIÓN'!I33</f>
        <v>0</v>
      </c>
      <c r="J33" s="35">
        <f>+'TOTAL OCTUBRE POR REGIÓN'!J33+'TOTAL NOVIEMBRE POR REGIÓN'!J33+'TOTAL DICIEMBRE POR REGIÓN'!J33</f>
        <v>0</v>
      </c>
      <c r="K33" s="102">
        <f t="shared" si="15"/>
        <v>0</v>
      </c>
      <c r="L33" s="81">
        <f t="shared" si="16"/>
        <v>0</v>
      </c>
      <c r="M33" s="34">
        <f t="shared" si="23"/>
        <v>0</v>
      </c>
      <c r="N33" s="26"/>
      <c r="O33" s="63" t="s">
        <v>54</v>
      </c>
      <c r="P33" s="35">
        <f>+'TOTAL OCTUBRE POR REGIÓN'!P33+'TOTAL NOVIEMBRE POR REGIÓN'!P33+'TOTAL DICIEMBRE POR REGIÓN'!P33</f>
        <v>8</v>
      </c>
      <c r="Q33" s="35">
        <f>+'TOTAL OCTUBRE POR REGIÓN'!Q33+'TOTAL NOVIEMBRE POR REGIÓN'!Q33+'TOTAL DICIEMBRE POR REGIÓN'!Q33</f>
        <v>8</v>
      </c>
      <c r="R33" s="91">
        <f t="shared" si="17"/>
        <v>1</v>
      </c>
      <c r="S33" s="81">
        <f t="shared" si="18"/>
        <v>0</v>
      </c>
      <c r="T33" s="91">
        <f t="shared" si="19"/>
        <v>0</v>
      </c>
      <c r="U33" s="26"/>
      <c r="V33" s="63" t="s">
        <v>54</v>
      </c>
      <c r="W33" s="35">
        <f>+'TOTAL OCTUBRE POR REGIÓN'!W33+'TOTAL NOVIEMBRE POR REGIÓN'!W33+'TOTAL DICIEMBRE POR REGIÓN'!W33</f>
        <v>7</v>
      </c>
      <c r="X33" s="81">
        <f>+'TOTAL OCTUBRE POR REGIÓN'!X33+'TOTAL NOVIEMBRE POR REGIÓN'!X33+'TOTAL DICIEMBRE POR REGIÓN'!X33</f>
        <v>7</v>
      </c>
      <c r="Y33" s="91">
        <f t="shared" si="20"/>
        <v>1</v>
      </c>
      <c r="Z33" s="81">
        <f t="shared" si="21"/>
        <v>0</v>
      </c>
      <c r="AA33" s="91">
        <f t="shared" si="22"/>
        <v>0</v>
      </c>
    </row>
    <row r="34" spans="1:27" x14ac:dyDescent="0.25">
      <c r="A34" s="63" t="s">
        <v>55</v>
      </c>
      <c r="B34" s="35">
        <f>+'TOTAL OCTUBRE POR REGIÓN'!B34+'TOTAL NOVIEMBRE POR REGIÓN'!B34+'TOTAL DICIEMBRE POR REGIÓN'!B34</f>
        <v>18</v>
      </c>
      <c r="C34" s="35">
        <f>+'TOTAL OCTUBRE POR REGIÓN'!C34+'TOTAL NOVIEMBRE POR REGIÓN'!C34+'TOTAL DICIEMBRE POR REGIÓN'!C34</f>
        <v>18</v>
      </c>
      <c r="D34" s="91">
        <f t="shared" si="12"/>
        <v>1</v>
      </c>
      <c r="E34" s="64">
        <f t="shared" si="13"/>
        <v>0</v>
      </c>
      <c r="F34" s="91">
        <f t="shared" si="14"/>
        <v>0</v>
      </c>
      <c r="G34" s="25"/>
      <c r="H34" s="63" t="s">
        <v>55</v>
      </c>
      <c r="I34" s="35">
        <f>+'TOTAL OCTUBRE POR REGIÓN'!I34+'TOTAL NOVIEMBRE POR REGIÓN'!I34+'TOTAL DICIEMBRE POR REGIÓN'!I34</f>
        <v>0</v>
      </c>
      <c r="J34" s="35">
        <f>+'TOTAL OCTUBRE POR REGIÓN'!J34+'TOTAL NOVIEMBRE POR REGIÓN'!J34+'TOTAL DICIEMBRE POR REGIÓN'!J34</f>
        <v>0</v>
      </c>
      <c r="K34" s="102">
        <f t="shared" si="15"/>
        <v>0</v>
      </c>
      <c r="L34" s="81">
        <f t="shared" si="16"/>
        <v>0</v>
      </c>
      <c r="M34" s="34">
        <f t="shared" si="23"/>
        <v>0</v>
      </c>
      <c r="N34" s="26"/>
      <c r="O34" s="63" t="s">
        <v>55</v>
      </c>
      <c r="P34" s="35">
        <f>+'TOTAL OCTUBRE POR REGIÓN'!P34+'TOTAL NOVIEMBRE POR REGIÓN'!P34+'TOTAL DICIEMBRE POR REGIÓN'!P34</f>
        <v>6</v>
      </c>
      <c r="Q34" s="35">
        <f>+'TOTAL OCTUBRE POR REGIÓN'!Q34+'TOTAL NOVIEMBRE POR REGIÓN'!Q34+'TOTAL DICIEMBRE POR REGIÓN'!Q34</f>
        <v>6</v>
      </c>
      <c r="R34" s="91">
        <f t="shared" si="17"/>
        <v>1</v>
      </c>
      <c r="S34" s="81">
        <f t="shared" si="18"/>
        <v>0</v>
      </c>
      <c r="T34" s="91">
        <f t="shared" si="19"/>
        <v>0</v>
      </c>
      <c r="U34" s="26"/>
      <c r="V34" s="63" t="s">
        <v>55</v>
      </c>
      <c r="W34" s="35">
        <f>+'TOTAL OCTUBRE POR REGIÓN'!W34+'TOTAL NOVIEMBRE POR REGIÓN'!W34+'TOTAL DICIEMBRE POR REGIÓN'!W34</f>
        <v>6</v>
      </c>
      <c r="X34" s="81">
        <f>+'TOTAL OCTUBRE POR REGIÓN'!X34+'TOTAL NOVIEMBRE POR REGIÓN'!X34+'TOTAL DICIEMBRE POR REGIÓN'!X34</f>
        <v>6</v>
      </c>
      <c r="Y34" s="91">
        <f t="shared" si="20"/>
        <v>1</v>
      </c>
      <c r="Z34" s="81">
        <f t="shared" si="21"/>
        <v>0</v>
      </c>
      <c r="AA34" s="91">
        <f t="shared" si="22"/>
        <v>0</v>
      </c>
    </row>
    <row r="35" spans="1:27" x14ac:dyDescent="0.25">
      <c r="A35" s="63" t="s">
        <v>15</v>
      </c>
      <c r="B35" s="65">
        <f>SUM(B25:B34)</f>
        <v>2705</v>
      </c>
      <c r="C35" s="65">
        <f>SUM(C25:C34)</f>
        <v>2682</v>
      </c>
      <c r="D35" s="92">
        <f t="shared" si="12"/>
        <v>0.99149722735674672</v>
      </c>
      <c r="E35" s="76">
        <f t="shared" si="13"/>
        <v>23</v>
      </c>
      <c r="F35" s="92">
        <f t="shared" si="14"/>
        <v>8.5027726432532341E-3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102">
        <f t="shared" si="15"/>
        <v>0</v>
      </c>
      <c r="L35" s="36">
        <f t="shared" si="16"/>
        <v>0</v>
      </c>
      <c r="M35" s="34">
        <f t="shared" si="23"/>
        <v>0</v>
      </c>
      <c r="N35" s="26"/>
      <c r="O35" s="63" t="s">
        <v>15</v>
      </c>
      <c r="P35" s="65">
        <f>SUM(P25:P34)</f>
        <v>771</v>
      </c>
      <c r="Q35" s="85">
        <f>SUM(Q25:Q34)</f>
        <v>769</v>
      </c>
      <c r="R35" s="92">
        <f t="shared" si="17"/>
        <v>0.99740596627756162</v>
      </c>
      <c r="S35" s="94">
        <f t="shared" si="18"/>
        <v>2</v>
      </c>
      <c r="T35" s="92">
        <f t="shared" si="19"/>
        <v>2.5940337224383916E-3</v>
      </c>
      <c r="U35" s="26"/>
      <c r="V35" s="63" t="s">
        <v>15</v>
      </c>
      <c r="W35" s="65">
        <f>SUM(W25:W34)</f>
        <v>777</v>
      </c>
      <c r="X35" s="65">
        <f>SUM(X25:X34)</f>
        <v>776</v>
      </c>
      <c r="Y35" s="92">
        <f t="shared" si="20"/>
        <v>0.99871299871299868</v>
      </c>
      <c r="Z35" s="94">
        <f t="shared" si="21"/>
        <v>1</v>
      </c>
      <c r="AA35" s="92">
        <f t="shared" si="22"/>
        <v>1.287001287001287E-3</v>
      </c>
    </row>
    <row r="36" spans="1:27" x14ac:dyDescent="0.25">
      <c r="A36" s="61"/>
      <c r="B36" s="37"/>
      <c r="C36" s="37"/>
      <c r="D36" s="37"/>
      <c r="E36" s="37"/>
      <c r="F36" s="37"/>
      <c r="G36" s="25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37"/>
    </row>
    <row r="37" spans="1:27" x14ac:dyDescent="0.25">
      <c r="A37" s="138" t="s">
        <v>56</v>
      </c>
      <c r="B37" s="138" t="s">
        <v>26</v>
      </c>
      <c r="C37" s="138" t="s">
        <v>27</v>
      </c>
      <c r="D37" s="137" t="s">
        <v>28</v>
      </c>
      <c r="E37" s="138" t="s">
        <v>29</v>
      </c>
      <c r="F37" s="137" t="s">
        <v>30</v>
      </c>
      <c r="G37" s="25"/>
      <c r="H37" s="138" t="s">
        <v>56</v>
      </c>
      <c r="I37" s="138" t="s">
        <v>26</v>
      </c>
      <c r="J37" s="138" t="s">
        <v>27</v>
      </c>
      <c r="K37" s="137" t="s">
        <v>28</v>
      </c>
      <c r="L37" s="138" t="s">
        <v>29</v>
      </c>
      <c r="M37" s="137" t="s">
        <v>30</v>
      </c>
      <c r="N37" s="26"/>
      <c r="O37" s="138" t="s">
        <v>56</v>
      </c>
      <c r="P37" s="138" t="s">
        <v>26</v>
      </c>
      <c r="Q37" s="138" t="s">
        <v>27</v>
      </c>
      <c r="R37" s="137" t="s">
        <v>28</v>
      </c>
      <c r="S37" s="138" t="s">
        <v>29</v>
      </c>
      <c r="T37" s="137" t="s">
        <v>30</v>
      </c>
      <c r="U37" s="26"/>
      <c r="V37" s="138" t="s">
        <v>56</v>
      </c>
      <c r="W37" s="138" t="s">
        <v>26</v>
      </c>
      <c r="X37" s="138" t="s">
        <v>27</v>
      </c>
      <c r="Y37" s="137" t="s">
        <v>28</v>
      </c>
      <c r="Z37" s="138" t="s">
        <v>29</v>
      </c>
      <c r="AA37" s="137" t="s">
        <v>30</v>
      </c>
    </row>
    <row r="38" spans="1:27" x14ac:dyDescent="0.25">
      <c r="A38" s="138"/>
      <c r="B38" s="138"/>
      <c r="C38" s="138"/>
      <c r="D38" s="137"/>
      <c r="E38" s="138"/>
      <c r="F38" s="137"/>
      <c r="G38" s="25"/>
      <c r="H38" s="138"/>
      <c r="I38" s="138"/>
      <c r="J38" s="138"/>
      <c r="K38" s="137"/>
      <c r="L38" s="138"/>
      <c r="M38" s="137"/>
      <c r="N38" s="26"/>
      <c r="O38" s="138"/>
      <c r="P38" s="138"/>
      <c r="Q38" s="138"/>
      <c r="R38" s="137"/>
      <c r="S38" s="138"/>
      <c r="T38" s="137"/>
      <c r="U38" s="26"/>
      <c r="V38" s="138"/>
      <c r="W38" s="138"/>
      <c r="X38" s="138"/>
      <c r="Y38" s="137"/>
      <c r="Z38" s="138"/>
      <c r="AA38" s="137"/>
    </row>
    <row r="39" spans="1:27" x14ac:dyDescent="0.25">
      <c r="A39" s="72" t="s">
        <v>57</v>
      </c>
      <c r="B39" s="38">
        <f>+'TOTAL OCTUBRE POR REGIÓN'!B39+'TOTAL NOVIEMBRE POR REGIÓN'!B39+'TOTAL DICIEMBRE POR REGIÓN'!B39</f>
        <v>16609</v>
      </c>
      <c r="C39" s="38">
        <f>+'TOTAL OCTUBRE POR REGIÓN'!C39+'TOTAL NOVIEMBRE POR REGIÓN'!C39+'TOTAL DICIEMBRE POR REGIÓN'!C39</f>
        <v>16555</v>
      </c>
      <c r="D39" s="87">
        <f>+C39/B39</f>
        <v>0.99674875067734359</v>
      </c>
      <c r="E39" s="73">
        <f>+B39-C39</f>
        <v>54</v>
      </c>
      <c r="F39" s="87">
        <f>+E39/B39</f>
        <v>3.2512493226563911E-3</v>
      </c>
      <c r="G39" s="25"/>
      <c r="H39" s="72" t="s">
        <v>57</v>
      </c>
      <c r="I39" s="38">
        <f>+'TOTAL OCTUBRE POR REGIÓN'!I39+'TOTAL NOVIEMBRE POR REGIÓN'!I39+'TOTAL DICIEMBRE POR REGIÓN'!I39</f>
        <v>0</v>
      </c>
      <c r="J39" s="38">
        <f>+'TOTAL OCTUBRE POR REGIÓN'!J39+'TOTAL NOVIEMBRE POR REGIÓN'!J39+'TOTAL DICIEMBRE POR REGIÓN'!J39</f>
        <v>0</v>
      </c>
      <c r="K39" s="104">
        <f>+IFERROR(J39/I39,0)</f>
        <v>0</v>
      </c>
      <c r="L39" s="40">
        <f>+I39-J39</f>
        <v>0</v>
      </c>
      <c r="M39" s="39">
        <f>+IFERROR(L39/I39,0)</f>
        <v>0</v>
      </c>
      <c r="N39" s="26"/>
      <c r="O39" s="72" t="s">
        <v>57</v>
      </c>
      <c r="P39" s="38">
        <f>+'TOTAL OCTUBRE POR REGIÓN'!P39+'TOTAL NOVIEMBRE POR REGIÓN'!P39+'TOTAL DICIEMBRE POR REGIÓN'!P39</f>
        <v>15514</v>
      </c>
      <c r="Q39" s="38">
        <f>+'TOTAL OCTUBRE POR REGIÓN'!Q39+'TOTAL NOVIEMBRE POR REGIÓN'!Q39+'TOTAL DICIEMBRE POR REGIÓN'!Q39</f>
        <v>15507</v>
      </c>
      <c r="R39" s="87">
        <f>+Q39/P39</f>
        <v>0.999548794637102</v>
      </c>
      <c r="S39" s="40">
        <f>+P39-Q39</f>
        <v>7</v>
      </c>
      <c r="T39" s="87">
        <f>+S39/P39</f>
        <v>4.5120536289802759E-4</v>
      </c>
      <c r="U39" s="26"/>
      <c r="V39" s="72" t="s">
        <v>57</v>
      </c>
      <c r="W39" s="38">
        <f>+'TOTAL OCTUBRE POR REGIÓN'!W39+'TOTAL NOVIEMBRE POR REGIÓN'!W39+'TOTAL DICIEMBRE POR REGIÓN'!W39</f>
        <v>13778</v>
      </c>
      <c r="X39" s="40">
        <f>+'TOTAL OCTUBRE POR REGIÓN'!X39+'TOTAL NOVIEMBRE POR REGIÓN'!X39+'TOTAL DICIEMBRE POR REGIÓN'!X39</f>
        <v>13770</v>
      </c>
      <c r="Y39" s="87">
        <f>+X39/W39</f>
        <v>0.99941936420380317</v>
      </c>
      <c r="Z39" s="40">
        <f>+W39-X39</f>
        <v>8</v>
      </c>
      <c r="AA39" s="87">
        <f>+Z39/W39</f>
        <v>5.8063579619683549E-4</v>
      </c>
    </row>
    <row r="40" spans="1:27" x14ac:dyDescent="0.25">
      <c r="A40" s="72" t="s">
        <v>58</v>
      </c>
      <c r="B40" s="38">
        <f>+'TOTAL OCTUBRE POR REGIÓN'!B40+'TOTAL NOVIEMBRE POR REGIÓN'!B40+'TOTAL DICIEMBRE POR REGIÓN'!B40</f>
        <v>8433</v>
      </c>
      <c r="C40" s="38">
        <f>+'TOTAL OCTUBRE POR REGIÓN'!C40+'TOTAL NOVIEMBRE POR REGIÓN'!C40+'TOTAL DICIEMBRE POR REGIÓN'!C40</f>
        <v>8375</v>
      </c>
      <c r="D40" s="87">
        <f t="shared" ref="D40:D49" si="24">+C40/B40</f>
        <v>0.9931222577967509</v>
      </c>
      <c r="E40" s="73">
        <f t="shared" ref="E40:E49" si="25">+B40-C40</f>
        <v>58</v>
      </c>
      <c r="F40" s="87">
        <f t="shared" ref="F40:F49" si="26">+E40/B40</f>
        <v>6.8777422032491407E-3</v>
      </c>
      <c r="G40" s="25"/>
      <c r="H40" s="72" t="s">
        <v>58</v>
      </c>
      <c r="I40" s="38">
        <f>+'TOTAL OCTUBRE POR REGIÓN'!I40+'TOTAL NOVIEMBRE POR REGIÓN'!I40+'TOTAL DICIEMBRE POR REGIÓN'!I40</f>
        <v>0</v>
      </c>
      <c r="J40" s="38">
        <f>+'TOTAL OCTUBRE POR REGIÓN'!J40+'TOTAL NOVIEMBRE POR REGIÓN'!J40+'TOTAL DICIEMBRE POR REGIÓN'!J40</f>
        <v>0</v>
      </c>
      <c r="K40" s="104">
        <f t="shared" ref="K40:K47" si="27">+IFERROR(J40/I40,0)</f>
        <v>0</v>
      </c>
      <c r="L40" s="40">
        <f t="shared" ref="L40:L47" si="28">+I40-J40</f>
        <v>0</v>
      </c>
      <c r="M40" s="39">
        <f t="shared" ref="M40:M47" si="29">+IFERROR(L40/I40,0)</f>
        <v>0</v>
      </c>
      <c r="N40" s="26"/>
      <c r="O40" s="72" t="s">
        <v>58</v>
      </c>
      <c r="P40" s="38">
        <f>+'TOTAL OCTUBRE POR REGIÓN'!P40+'TOTAL NOVIEMBRE POR REGIÓN'!P40+'TOTAL DICIEMBRE POR REGIÓN'!P40</f>
        <v>2029</v>
      </c>
      <c r="Q40" s="38">
        <f>+'TOTAL OCTUBRE POR REGIÓN'!Q40+'TOTAL NOVIEMBRE POR REGIÓN'!Q40+'TOTAL DICIEMBRE POR REGIÓN'!Q40</f>
        <v>2028</v>
      </c>
      <c r="R40" s="87">
        <f t="shared" ref="R40:R47" si="30">+Q40/P40</f>
        <v>0.99950714637752591</v>
      </c>
      <c r="S40" s="40">
        <f t="shared" ref="S40:S47" si="31">+P40-Q40</f>
        <v>1</v>
      </c>
      <c r="T40" s="87">
        <f t="shared" ref="T40:T47" si="32">+S40/P40</f>
        <v>4.9285362247412522E-4</v>
      </c>
      <c r="U40" s="26"/>
      <c r="V40" s="72" t="s">
        <v>58</v>
      </c>
      <c r="W40" s="38">
        <f>+'TOTAL OCTUBRE POR REGIÓN'!W40+'TOTAL NOVIEMBRE POR REGIÓN'!W40+'TOTAL DICIEMBRE POR REGIÓN'!W40</f>
        <v>2280</v>
      </c>
      <c r="X40" s="40">
        <f>+'TOTAL OCTUBRE POR REGIÓN'!X40+'TOTAL NOVIEMBRE POR REGIÓN'!X40+'TOTAL DICIEMBRE POR REGIÓN'!X40</f>
        <v>2274</v>
      </c>
      <c r="Y40" s="87">
        <f t="shared" ref="Y40:Y47" si="33">+X40/W40</f>
        <v>0.99736842105263157</v>
      </c>
      <c r="Z40" s="40">
        <f t="shared" ref="Z40:Z46" si="34">+W40-X40</f>
        <v>6</v>
      </c>
      <c r="AA40" s="87">
        <f t="shared" ref="AA40:AA47" si="35">+Z40/W40</f>
        <v>2.631578947368421E-3</v>
      </c>
    </row>
    <row r="41" spans="1:27" x14ac:dyDescent="0.25">
      <c r="A41" s="72" t="s">
        <v>59</v>
      </c>
      <c r="B41" s="38">
        <f>+'TOTAL OCTUBRE POR REGIÓN'!B41+'TOTAL NOVIEMBRE POR REGIÓN'!B41+'TOTAL DICIEMBRE POR REGIÓN'!B41</f>
        <v>128</v>
      </c>
      <c r="C41" s="38">
        <f>+'TOTAL OCTUBRE POR REGIÓN'!C41+'TOTAL NOVIEMBRE POR REGIÓN'!C41+'TOTAL DICIEMBRE POR REGIÓN'!C41</f>
        <v>128</v>
      </c>
      <c r="D41" s="87">
        <f t="shared" si="24"/>
        <v>1</v>
      </c>
      <c r="E41" s="73">
        <f t="shared" si="25"/>
        <v>0</v>
      </c>
      <c r="F41" s="87">
        <f t="shared" si="26"/>
        <v>0</v>
      </c>
      <c r="G41" s="25"/>
      <c r="H41" s="72" t="s">
        <v>59</v>
      </c>
      <c r="I41" s="38">
        <f>+'TOTAL OCTUBRE POR REGIÓN'!I41+'TOTAL NOVIEMBRE POR REGIÓN'!I41+'TOTAL DICIEMBRE POR REGIÓN'!I41</f>
        <v>0</v>
      </c>
      <c r="J41" s="38">
        <f>+'TOTAL OCTUBRE POR REGIÓN'!J41+'TOTAL NOVIEMBRE POR REGIÓN'!J41+'TOTAL DICIEMBRE POR REGIÓN'!J41</f>
        <v>0</v>
      </c>
      <c r="K41" s="104">
        <f t="shared" si="27"/>
        <v>0</v>
      </c>
      <c r="L41" s="40">
        <f t="shared" si="28"/>
        <v>0</v>
      </c>
      <c r="M41" s="39">
        <f t="shared" si="29"/>
        <v>0</v>
      </c>
      <c r="N41" s="26"/>
      <c r="O41" s="72" t="s">
        <v>59</v>
      </c>
      <c r="P41" s="38">
        <f>+'TOTAL OCTUBRE POR REGIÓN'!P41+'TOTAL NOVIEMBRE POR REGIÓN'!P41+'TOTAL DICIEMBRE POR REGIÓN'!P41</f>
        <v>26</v>
      </c>
      <c r="Q41" s="38">
        <f>+'TOTAL OCTUBRE POR REGIÓN'!Q41+'TOTAL NOVIEMBRE POR REGIÓN'!Q41+'TOTAL DICIEMBRE POR REGIÓN'!Q41</f>
        <v>26</v>
      </c>
      <c r="R41" s="87">
        <f t="shared" si="30"/>
        <v>1</v>
      </c>
      <c r="S41" s="40">
        <f t="shared" si="31"/>
        <v>0</v>
      </c>
      <c r="T41" s="87">
        <f t="shared" si="32"/>
        <v>0</v>
      </c>
      <c r="U41" s="26"/>
      <c r="V41" s="72" t="s">
        <v>59</v>
      </c>
      <c r="W41" s="38">
        <f>+'TOTAL OCTUBRE POR REGIÓN'!W41+'TOTAL NOVIEMBRE POR REGIÓN'!W41+'TOTAL DICIEMBRE POR REGIÓN'!W41</f>
        <v>46</v>
      </c>
      <c r="X41" s="40">
        <f>+'TOTAL OCTUBRE POR REGIÓN'!X41+'TOTAL NOVIEMBRE POR REGIÓN'!X41+'TOTAL DICIEMBRE POR REGIÓN'!X41</f>
        <v>46</v>
      </c>
      <c r="Y41" s="87">
        <f t="shared" si="33"/>
        <v>1</v>
      </c>
      <c r="Z41" s="40">
        <f t="shared" si="34"/>
        <v>0</v>
      </c>
      <c r="AA41" s="87">
        <f t="shared" si="35"/>
        <v>0</v>
      </c>
    </row>
    <row r="42" spans="1:27" x14ac:dyDescent="0.25">
      <c r="A42" s="72" t="s">
        <v>60</v>
      </c>
      <c r="B42" s="38">
        <f>+'TOTAL OCTUBRE POR REGIÓN'!B42+'TOTAL NOVIEMBRE POR REGIÓN'!B42+'TOTAL DICIEMBRE POR REGIÓN'!B42</f>
        <v>160</v>
      </c>
      <c r="C42" s="38">
        <f>+'TOTAL OCTUBRE POR REGIÓN'!C42+'TOTAL NOVIEMBRE POR REGIÓN'!C42+'TOTAL DICIEMBRE POR REGIÓN'!C42</f>
        <v>160</v>
      </c>
      <c r="D42" s="87">
        <f t="shared" si="24"/>
        <v>1</v>
      </c>
      <c r="E42" s="73">
        <f t="shared" si="25"/>
        <v>0</v>
      </c>
      <c r="F42" s="87">
        <f t="shared" si="26"/>
        <v>0</v>
      </c>
      <c r="G42" s="25"/>
      <c r="H42" s="72" t="s">
        <v>60</v>
      </c>
      <c r="I42" s="38">
        <f>+'TOTAL OCTUBRE POR REGIÓN'!I42+'TOTAL NOVIEMBRE POR REGIÓN'!I42+'TOTAL DICIEMBRE POR REGIÓN'!I42</f>
        <v>0</v>
      </c>
      <c r="J42" s="38">
        <f>+'TOTAL OCTUBRE POR REGIÓN'!J42+'TOTAL NOVIEMBRE POR REGIÓN'!J42+'TOTAL DICIEMBRE POR REGIÓN'!J42</f>
        <v>0</v>
      </c>
      <c r="K42" s="104">
        <f t="shared" si="27"/>
        <v>0</v>
      </c>
      <c r="L42" s="40">
        <f t="shared" si="28"/>
        <v>0</v>
      </c>
      <c r="M42" s="39">
        <f t="shared" si="29"/>
        <v>0</v>
      </c>
      <c r="N42" s="26"/>
      <c r="O42" s="72" t="s">
        <v>60</v>
      </c>
      <c r="P42" s="38">
        <f>+'TOTAL OCTUBRE POR REGIÓN'!P42+'TOTAL NOVIEMBRE POR REGIÓN'!P42+'TOTAL DICIEMBRE POR REGIÓN'!P42</f>
        <v>57</v>
      </c>
      <c r="Q42" s="38">
        <f>+'TOTAL OCTUBRE POR REGIÓN'!Q42+'TOTAL NOVIEMBRE POR REGIÓN'!Q42+'TOTAL DICIEMBRE POR REGIÓN'!Q42</f>
        <v>57</v>
      </c>
      <c r="R42" s="87">
        <f t="shared" si="30"/>
        <v>1</v>
      </c>
      <c r="S42" s="40">
        <f t="shared" si="31"/>
        <v>0</v>
      </c>
      <c r="T42" s="87">
        <f t="shared" si="32"/>
        <v>0</v>
      </c>
      <c r="U42" s="26"/>
      <c r="V42" s="72" t="s">
        <v>60</v>
      </c>
      <c r="W42" s="38">
        <f>+'TOTAL OCTUBRE POR REGIÓN'!W42+'TOTAL NOVIEMBRE POR REGIÓN'!W42+'TOTAL DICIEMBRE POR REGIÓN'!W42</f>
        <v>53</v>
      </c>
      <c r="X42" s="40">
        <f>+'TOTAL OCTUBRE POR REGIÓN'!X42+'TOTAL NOVIEMBRE POR REGIÓN'!X42+'TOTAL DICIEMBRE POR REGIÓN'!X42</f>
        <v>53</v>
      </c>
      <c r="Y42" s="87">
        <f t="shared" si="33"/>
        <v>1</v>
      </c>
      <c r="Z42" s="40">
        <f t="shared" si="34"/>
        <v>0</v>
      </c>
      <c r="AA42" s="87">
        <f t="shared" si="35"/>
        <v>0</v>
      </c>
    </row>
    <row r="43" spans="1:27" x14ac:dyDescent="0.25">
      <c r="A43" s="72" t="s">
        <v>61</v>
      </c>
      <c r="B43" s="38">
        <f>+'TOTAL OCTUBRE POR REGIÓN'!B43+'TOTAL NOVIEMBRE POR REGIÓN'!B43+'TOTAL DICIEMBRE POR REGIÓN'!B43</f>
        <v>722</v>
      </c>
      <c r="C43" s="38">
        <f>+'TOTAL OCTUBRE POR REGIÓN'!C43+'TOTAL NOVIEMBRE POR REGIÓN'!C43+'TOTAL DICIEMBRE POR REGIÓN'!C43</f>
        <v>716</v>
      </c>
      <c r="D43" s="87">
        <f t="shared" si="24"/>
        <v>0.99168975069252074</v>
      </c>
      <c r="E43" s="73">
        <f t="shared" si="25"/>
        <v>6</v>
      </c>
      <c r="F43" s="87">
        <f t="shared" si="26"/>
        <v>8.3102493074792248E-3</v>
      </c>
      <c r="G43" s="25"/>
      <c r="H43" s="72" t="s">
        <v>61</v>
      </c>
      <c r="I43" s="38">
        <f>+'TOTAL OCTUBRE POR REGIÓN'!I43+'TOTAL NOVIEMBRE POR REGIÓN'!I43+'TOTAL DICIEMBRE POR REGIÓN'!I43</f>
        <v>0</v>
      </c>
      <c r="J43" s="38">
        <f>+'TOTAL OCTUBRE POR REGIÓN'!J43+'TOTAL NOVIEMBRE POR REGIÓN'!J43+'TOTAL DICIEMBRE POR REGIÓN'!J43</f>
        <v>0</v>
      </c>
      <c r="K43" s="104">
        <f t="shared" si="27"/>
        <v>0</v>
      </c>
      <c r="L43" s="40">
        <f t="shared" si="28"/>
        <v>0</v>
      </c>
      <c r="M43" s="39">
        <f t="shared" si="29"/>
        <v>0</v>
      </c>
      <c r="N43" s="26"/>
      <c r="O43" s="72" t="s">
        <v>61</v>
      </c>
      <c r="P43" s="38">
        <f>+'TOTAL OCTUBRE POR REGIÓN'!P43+'TOTAL NOVIEMBRE POR REGIÓN'!P43+'TOTAL DICIEMBRE POR REGIÓN'!P43</f>
        <v>195</v>
      </c>
      <c r="Q43" s="38">
        <f>+'TOTAL OCTUBRE POR REGIÓN'!Q43+'TOTAL NOVIEMBRE POR REGIÓN'!Q43+'TOTAL DICIEMBRE POR REGIÓN'!Q43</f>
        <v>195</v>
      </c>
      <c r="R43" s="87">
        <f t="shared" si="30"/>
        <v>1</v>
      </c>
      <c r="S43" s="40">
        <f t="shared" si="31"/>
        <v>0</v>
      </c>
      <c r="T43" s="87">
        <f t="shared" si="32"/>
        <v>0</v>
      </c>
      <c r="U43" s="26"/>
      <c r="V43" s="72" t="s">
        <v>61</v>
      </c>
      <c r="W43" s="38">
        <f>+'TOTAL OCTUBRE POR REGIÓN'!W43+'TOTAL NOVIEMBRE POR REGIÓN'!W43+'TOTAL DICIEMBRE POR REGIÓN'!W43</f>
        <v>204</v>
      </c>
      <c r="X43" s="40">
        <f>+'TOTAL OCTUBRE POR REGIÓN'!X43+'TOTAL NOVIEMBRE POR REGIÓN'!X43+'TOTAL DICIEMBRE POR REGIÓN'!X43</f>
        <v>204</v>
      </c>
      <c r="Y43" s="87">
        <f t="shared" si="33"/>
        <v>1</v>
      </c>
      <c r="Z43" s="40">
        <f t="shared" si="34"/>
        <v>0</v>
      </c>
      <c r="AA43" s="87">
        <f t="shared" si="35"/>
        <v>0</v>
      </c>
    </row>
    <row r="44" spans="1:27" x14ac:dyDescent="0.25">
      <c r="A44" s="72" t="s">
        <v>62</v>
      </c>
      <c r="B44" s="38">
        <f>+'TOTAL OCTUBRE POR REGIÓN'!B44+'TOTAL NOVIEMBRE POR REGIÓN'!B44+'TOTAL DICIEMBRE POR REGIÓN'!B44</f>
        <v>90</v>
      </c>
      <c r="C44" s="38">
        <f>+'TOTAL OCTUBRE POR REGIÓN'!C44+'TOTAL NOVIEMBRE POR REGIÓN'!C44+'TOTAL DICIEMBRE POR REGIÓN'!C44</f>
        <v>89</v>
      </c>
      <c r="D44" s="87">
        <f t="shared" si="24"/>
        <v>0.98888888888888893</v>
      </c>
      <c r="E44" s="73">
        <f t="shared" si="25"/>
        <v>1</v>
      </c>
      <c r="F44" s="87">
        <f t="shared" si="26"/>
        <v>1.1111111111111112E-2</v>
      </c>
      <c r="G44" s="25"/>
      <c r="H44" s="72" t="s">
        <v>62</v>
      </c>
      <c r="I44" s="38">
        <f>+'TOTAL OCTUBRE POR REGIÓN'!I44+'TOTAL NOVIEMBRE POR REGIÓN'!I44+'TOTAL DICIEMBRE POR REGIÓN'!I44</f>
        <v>0</v>
      </c>
      <c r="J44" s="38">
        <f>+'TOTAL OCTUBRE POR REGIÓN'!J44+'TOTAL NOVIEMBRE POR REGIÓN'!J44+'TOTAL DICIEMBRE POR REGIÓN'!J44</f>
        <v>0</v>
      </c>
      <c r="K44" s="104">
        <f t="shared" si="27"/>
        <v>0</v>
      </c>
      <c r="L44" s="40">
        <f t="shared" si="28"/>
        <v>0</v>
      </c>
      <c r="M44" s="39">
        <f t="shared" si="29"/>
        <v>0</v>
      </c>
      <c r="N44" s="26"/>
      <c r="O44" s="72" t="s">
        <v>62</v>
      </c>
      <c r="P44" s="38">
        <f>+'TOTAL OCTUBRE POR REGIÓN'!P44+'TOTAL NOVIEMBRE POR REGIÓN'!P44+'TOTAL DICIEMBRE POR REGIÓN'!P44</f>
        <v>24</v>
      </c>
      <c r="Q44" s="38">
        <f>+'TOTAL OCTUBRE POR REGIÓN'!Q44+'TOTAL NOVIEMBRE POR REGIÓN'!Q44+'TOTAL DICIEMBRE POR REGIÓN'!Q44</f>
        <v>24</v>
      </c>
      <c r="R44" s="87">
        <f t="shared" si="30"/>
        <v>1</v>
      </c>
      <c r="S44" s="40">
        <f t="shared" si="31"/>
        <v>0</v>
      </c>
      <c r="T44" s="87">
        <f t="shared" si="32"/>
        <v>0</v>
      </c>
      <c r="U44" s="26"/>
      <c r="V44" s="72" t="s">
        <v>62</v>
      </c>
      <c r="W44" s="38">
        <f>+'TOTAL OCTUBRE POR REGIÓN'!W44+'TOTAL NOVIEMBRE POR REGIÓN'!W44+'TOTAL DICIEMBRE POR REGIÓN'!W44</f>
        <v>23</v>
      </c>
      <c r="X44" s="40">
        <f>+'TOTAL OCTUBRE POR REGIÓN'!X44+'TOTAL NOVIEMBRE POR REGIÓN'!X44+'TOTAL DICIEMBRE POR REGIÓN'!X44</f>
        <v>23</v>
      </c>
      <c r="Y44" s="87">
        <f t="shared" si="33"/>
        <v>1</v>
      </c>
      <c r="Z44" s="40">
        <f t="shared" si="34"/>
        <v>0</v>
      </c>
      <c r="AA44" s="87">
        <f t="shared" si="35"/>
        <v>0</v>
      </c>
    </row>
    <row r="45" spans="1:27" x14ac:dyDescent="0.25">
      <c r="A45" s="72" t="s">
        <v>63</v>
      </c>
      <c r="B45" s="38">
        <f>+'TOTAL OCTUBRE POR REGIÓN'!B45+'TOTAL NOVIEMBRE POR REGIÓN'!B45+'TOTAL DICIEMBRE POR REGIÓN'!B45</f>
        <v>607</v>
      </c>
      <c r="C45" s="38">
        <f>+'TOTAL OCTUBRE POR REGIÓN'!C45+'TOTAL NOVIEMBRE POR REGIÓN'!C45+'TOTAL DICIEMBRE POR REGIÓN'!C45</f>
        <v>602</v>
      </c>
      <c r="D45" s="87">
        <f t="shared" si="24"/>
        <v>0.99176276771004945</v>
      </c>
      <c r="E45" s="73">
        <f t="shared" si="25"/>
        <v>5</v>
      </c>
      <c r="F45" s="87">
        <f t="shared" si="26"/>
        <v>8.2372322899505763E-3</v>
      </c>
      <c r="G45" s="25"/>
      <c r="H45" s="72" t="s">
        <v>63</v>
      </c>
      <c r="I45" s="38">
        <f>+'TOTAL OCTUBRE POR REGIÓN'!I45+'TOTAL NOVIEMBRE POR REGIÓN'!I45+'TOTAL DICIEMBRE POR REGIÓN'!I45</f>
        <v>0</v>
      </c>
      <c r="J45" s="38">
        <f>+'TOTAL OCTUBRE POR REGIÓN'!J45+'TOTAL NOVIEMBRE POR REGIÓN'!J45+'TOTAL DICIEMBRE POR REGIÓN'!J45</f>
        <v>0</v>
      </c>
      <c r="K45" s="104">
        <f t="shared" si="27"/>
        <v>0</v>
      </c>
      <c r="L45" s="40">
        <f t="shared" si="28"/>
        <v>0</v>
      </c>
      <c r="M45" s="39">
        <f t="shared" si="29"/>
        <v>0</v>
      </c>
      <c r="N45" s="26"/>
      <c r="O45" s="72" t="s">
        <v>63</v>
      </c>
      <c r="P45" s="38">
        <f>+'TOTAL OCTUBRE POR REGIÓN'!P45+'TOTAL NOVIEMBRE POR REGIÓN'!P45+'TOTAL DICIEMBRE POR REGIÓN'!P45</f>
        <v>142</v>
      </c>
      <c r="Q45" s="38">
        <f>+'TOTAL OCTUBRE POR REGIÓN'!Q45+'TOTAL NOVIEMBRE POR REGIÓN'!Q45+'TOTAL DICIEMBRE POR REGIÓN'!Q45</f>
        <v>141</v>
      </c>
      <c r="R45" s="87">
        <f t="shared" si="30"/>
        <v>0.99295774647887325</v>
      </c>
      <c r="S45" s="40">
        <f t="shared" si="31"/>
        <v>1</v>
      </c>
      <c r="T45" s="87">
        <f t="shared" si="32"/>
        <v>7.0422535211267607E-3</v>
      </c>
      <c r="U45" s="26"/>
      <c r="V45" s="72" t="s">
        <v>63</v>
      </c>
      <c r="W45" s="38">
        <f>+'TOTAL OCTUBRE POR REGIÓN'!W45+'TOTAL NOVIEMBRE POR REGIÓN'!W45+'TOTAL DICIEMBRE POR REGIÓN'!W45</f>
        <v>169</v>
      </c>
      <c r="X45" s="40">
        <f>+'TOTAL OCTUBRE POR REGIÓN'!X45+'TOTAL NOVIEMBRE POR REGIÓN'!X45+'TOTAL DICIEMBRE POR REGIÓN'!X45</f>
        <v>169</v>
      </c>
      <c r="Y45" s="87">
        <f t="shared" si="33"/>
        <v>1</v>
      </c>
      <c r="Z45" s="40">
        <f t="shared" si="34"/>
        <v>0</v>
      </c>
      <c r="AA45" s="87">
        <f t="shared" si="35"/>
        <v>0</v>
      </c>
    </row>
    <row r="46" spans="1:27" x14ac:dyDescent="0.25">
      <c r="A46" s="72" t="s">
        <v>64</v>
      </c>
      <c r="B46" s="38">
        <f>+'TOTAL OCTUBRE POR REGIÓN'!B46+'TOTAL NOVIEMBRE POR REGIÓN'!B46+'TOTAL DICIEMBRE POR REGIÓN'!B46</f>
        <v>850</v>
      </c>
      <c r="C46" s="38">
        <f>+'TOTAL OCTUBRE POR REGIÓN'!C46+'TOTAL NOVIEMBRE POR REGIÓN'!C46+'TOTAL DICIEMBRE POR REGIÓN'!C46</f>
        <v>844</v>
      </c>
      <c r="D46" s="87">
        <f t="shared" si="24"/>
        <v>0.99294117647058822</v>
      </c>
      <c r="E46" s="73">
        <f t="shared" si="25"/>
        <v>6</v>
      </c>
      <c r="F46" s="87">
        <f t="shared" si="26"/>
        <v>7.058823529411765E-3</v>
      </c>
      <c r="G46" s="25"/>
      <c r="H46" s="72" t="s">
        <v>64</v>
      </c>
      <c r="I46" s="38">
        <f>+'TOTAL OCTUBRE POR REGIÓN'!I46+'TOTAL NOVIEMBRE POR REGIÓN'!I46+'TOTAL DICIEMBRE POR REGIÓN'!I46</f>
        <v>0</v>
      </c>
      <c r="J46" s="38">
        <f>+'TOTAL OCTUBRE POR REGIÓN'!J46+'TOTAL NOVIEMBRE POR REGIÓN'!J46+'TOTAL DICIEMBRE POR REGIÓN'!J46</f>
        <v>0</v>
      </c>
      <c r="K46" s="104">
        <f t="shared" si="27"/>
        <v>0</v>
      </c>
      <c r="L46" s="40">
        <f t="shared" si="28"/>
        <v>0</v>
      </c>
      <c r="M46" s="39">
        <f t="shared" si="29"/>
        <v>0</v>
      </c>
      <c r="N46" s="26"/>
      <c r="O46" s="72" t="s">
        <v>64</v>
      </c>
      <c r="P46" s="38">
        <f>+'TOTAL OCTUBRE POR REGIÓN'!P46+'TOTAL NOVIEMBRE POR REGIÓN'!P46+'TOTAL DICIEMBRE POR REGIÓN'!P46</f>
        <v>241</v>
      </c>
      <c r="Q46" s="38">
        <f>+'TOTAL OCTUBRE POR REGIÓN'!Q46+'TOTAL NOVIEMBRE POR REGIÓN'!Q46+'TOTAL DICIEMBRE POR REGIÓN'!Q46</f>
        <v>240</v>
      </c>
      <c r="R46" s="87">
        <f t="shared" si="30"/>
        <v>0.99585062240663902</v>
      </c>
      <c r="S46" s="40">
        <f t="shared" si="31"/>
        <v>1</v>
      </c>
      <c r="T46" s="87">
        <f t="shared" si="32"/>
        <v>4.1493775933609959E-3</v>
      </c>
      <c r="U46" s="26"/>
      <c r="V46" s="72" t="s">
        <v>64</v>
      </c>
      <c r="W46" s="38">
        <f>+'TOTAL OCTUBRE POR REGIÓN'!W46+'TOTAL NOVIEMBRE POR REGIÓN'!W46+'TOTAL DICIEMBRE POR REGIÓN'!W46</f>
        <v>215</v>
      </c>
      <c r="X46" s="40">
        <f>+'TOTAL OCTUBRE POR REGIÓN'!X46+'TOTAL NOVIEMBRE POR REGIÓN'!X46+'TOTAL DICIEMBRE POR REGIÓN'!X46</f>
        <v>212</v>
      </c>
      <c r="Y46" s="87">
        <f t="shared" si="33"/>
        <v>0.98604651162790702</v>
      </c>
      <c r="Z46" s="40">
        <f t="shared" si="34"/>
        <v>3</v>
      </c>
      <c r="AA46" s="87">
        <f t="shared" si="35"/>
        <v>1.3953488372093023E-2</v>
      </c>
    </row>
    <row r="47" spans="1:27" x14ac:dyDescent="0.25">
      <c r="A47" s="72" t="s">
        <v>15</v>
      </c>
      <c r="B47" s="74">
        <f>SUM(B39:B46)</f>
        <v>27599</v>
      </c>
      <c r="C47" s="74">
        <f>SUM(C39:C46)</f>
        <v>27469</v>
      </c>
      <c r="D47" s="88">
        <f t="shared" si="24"/>
        <v>0.99528968440885535</v>
      </c>
      <c r="E47" s="75">
        <f t="shared" si="25"/>
        <v>130</v>
      </c>
      <c r="F47" s="88">
        <f t="shared" si="26"/>
        <v>4.7103155911446069E-3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104">
        <f t="shared" si="27"/>
        <v>0</v>
      </c>
      <c r="L47" s="41">
        <f t="shared" si="28"/>
        <v>0</v>
      </c>
      <c r="M47" s="39">
        <f t="shared" si="29"/>
        <v>0</v>
      </c>
      <c r="N47" s="26"/>
      <c r="O47" s="72" t="s">
        <v>15</v>
      </c>
      <c r="P47" s="74">
        <f>SUM(P39:P46)</f>
        <v>18228</v>
      </c>
      <c r="Q47" s="74">
        <f>SUM(Q39:Q46)</f>
        <v>18218</v>
      </c>
      <c r="R47" s="88">
        <f t="shared" si="30"/>
        <v>0.99945139346061007</v>
      </c>
      <c r="S47" s="84">
        <f t="shared" si="31"/>
        <v>10</v>
      </c>
      <c r="T47" s="88">
        <f t="shared" si="32"/>
        <v>5.4860653938994957E-4</v>
      </c>
      <c r="U47" s="26"/>
      <c r="V47" s="72" t="s">
        <v>15</v>
      </c>
      <c r="W47" s="74">
        <f>SUM(W39:W46)</f>
        <v>16768</v>
      </c>
      <c r="X47" s="74">
        <f>+W47</f>
        <v>16768</v>
      </c>
      <c r="Y47" s="88">
        <f t="shared" si="33"/>
        <v>1</v>
      </c>
      <c r="Z47" s="84">
        <f>SUM(Z39:Z46)</f>
        <v>17</v>
      </c>
      <c r="AA47" s="88">
        <f t="shared" si="35"/>
        <v>1.0138358778625954E-3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35206</v>
      </c>
      <c r="C49" s="44">
        <f t="shared" ref="C49" si="36">SUM(C47,C35,C21)</f>
        <v>35022</v>
      </c>
      <c r="D49" s="58">
        <f t="shared" si="24"/>
        <v>0.9947736181332727</v>
      </c>
      <c r="E49" s="79">
        <f t="shared" si="25"/>
        <v>184</v>
      </c>
      <c r="F49" s="59">
        <f t="shared" si="26"/>
        <v>5.2263818667272624E-3</v>
      </c>
      <c r="G49" s="25"/>
      <c r="H49" s="43" t="s">
        <v>15</v>
      </c>
      <c r="I49" s="44">
        <f>+'TOTAL OCTUBRE POR REGIÓN'!I49+'TOTAL NOVIEMBRE POR REGIÓN'!I49+'TOTAL DICIEMBRE POR REGIÓN'!I49</f>
        <v>123251</v>
      </c>
      <c r="J49" s="44">
        <f>+'TOTAL OCTUBRE POR REGIÓN'!J49+'TOTAL NOVIEMBRE POR REGIÓN'!J49+'TOTAL DICIEMBRE POR REGIÓN'!J49</f>
        <v>121741</v>
      </c>
      <c r="K49" s="58">
        <f t="shared" ref="K49" si="37">+J49/I49</f>
        <v>0.98774857810484296</v>
      </c>
      <c r="L49" s="44">
        <f>+I49-J49</f>
        <v>1510</v>
      </c>
      <c r="M49" s="59">
        <f t="shared" ref="M49" si="38">+L49/I49</f>
        <v>1.2251421895157037E-2</v>
      </c>
      <c r="N49" s="26"/>
      <c r="O49" s="43" t="s">
        <v>15</v>
      </c>
      <c r="P49" s="47">
        <f>SUM(P47,P35,P21)</f>
        <v>20354</v>
      </c>
      <c r="Q49" s="47">
        <f t="shared" ref="Q49:S49" si="39">SUM(Q47,Q35,Q21)</f>
        <v>20342</v>
      </c>
      <c r="R49" s="77">
        <f t="shared" ref="R49" si="40">+Q49/P49</f>
        <v>0.99941043529527362</v>
      </c>
      <c r="S49" s="79">
        <f t="shared" si="39"/>
        <v>14</v>
      </c>
      <c r="T49" s="78">
        <f t="shared" ref="T49" si="41">+S49/P49</f>
        <v>6.8782548884740102E-4</v>
      </c>
      <c r="U49" s="26"/>
      <c r="V49" s="43" t="s">
        <v>15</v>
      </c>
      <c r="W49" s="47">
        <f>SUM(W47,W35,W21)</f>
        <v>18891</v>
      </c>
      <c r="X49" s="47">
        <f t="shared" ref="X49:Z49" si="42">SUM(X47,X35,X21)</f>
        <v>18890</v>
      </c>
      <c r="Y49" s="58">
        <f t="shared" ref="Y49" si="43">+X49/W49</f>
        <v>0.9999470647398232</v>
      </c>
      <c r="Z49" s="79">
        <f t="shared" si="42"/>
        <v>21</v>
      </c>
      <c r="AA49" s="59">
        <f t="shared" ref="AA49" si="44">+Z49/W49</f>
        <v>1.1116404637128792E-3</v>
      </c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7"/>
  <sheetViews>
    <sheetView showGridLines="0" topLeftCell="A19" workbookViewId="0">
      <selection activeCell="B87" sqref="B87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2" t="s">
        <v>66</v>
      </c>
      <c r="C2" s="113"/>
      <c r="D2" s="18"/>
    </row>
    <row r="3" spans="1:4" ht="15.75" thickBot="1" x14ac:dyDescent="0.3">
      <c r="A3" s="18"/>
      <c r="B3" s="114" t="s">
        <v>82</v>
      </c>
      <c r="C3" s="11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6" t="s">
        <v>67</v>
      </c>
      <c r="B6" s="117"/>
      <c r="C6" s="15"/>
      <c r="D6" s="18"/>
    </row>
    <row r="7" spans="1:4" x14ac:dyDescent="0.25">
      <c r="A7" s="118"/>
      <c r="B7" s="119"/>
      <c r="C7" s="16"/>
      <c r="D7" s="18"/>
    </row>
    <row r="8" spans="1:4" ht="15.75" thickBot="1" x14ac:dyDescent="0.3">
      <c r="A8" s="120"/>
      <c r="B8" s="121"/>
      <c r="C8" s="17"/>
      <c r="D8" s="18"/>
    </row>
    <row r="9" spans="1:4" ht="15" customHeight="1" x14ac:dyDescent="0.25">
      <c r="A9" s="122" t="s">
        <v>19</v>
      </c>
      <c r="B9" s="125" t="s">
        <v>65</v>
      </c>
      <c r="C9" s="128" t="s">
        <v>20</v>
      </c>
      <c r="D9" s="18"/>
    </row>
    <row r="10" spans="1:4" ht="15" customHeight="1" x14ac:dyDescent="0.25">
      <c r="A10" s="123"/>
      <c r="B10" s="126"/>
      <c r="C10" s="129"/>
      <c r="D10" s="18"/>
    </row>
    <row r="11" spans="1:4" ht="15.75" customHeight="1" thickBot="1" x14ac:dyDescent="0.3">
      <c r="A11" s="124"/>
      <c r="B11" s="127"/>
      <c r="C11" s="130"/>
      <c r="D11" s="18"/>
    </row>
    <row r="12" spans="1:4" x14ac:dyDescent="0.25">
      <c r="A12" s="5" t="s">
        <v>21</v>
      </c>
      <c r="B12" s="20">
        <f>+B34</f>
        <v>12954</v>
      </c>
      <c r="C12" s="21">
        <f>+B12/B16</f>
        <v>0.18788344670544041</v>
      </c>
      <c r="D12" s="18"/>
    </row>
    <row r="13" spans="1:4" x14ac:dyDescent="0.25">
      <c r="A13" s="19" t="s">
        <v>22</v>
      </c>
      <c r="B13" s="20">
        <f>+B51</f>
        <v>41544</v>
      </c>
      <c r="C13" s="22">
        <f>+B13/B16</f>
        <v>0.60254978461716968</v>
      </c>
      <c r="D13" s="18"/>
    </row>
    <row r="14" spans="1:4" x14ac:dyDescent="0.25">
      <c r="A14" s="19" t="s">
        <v>23</v>
      </c>
      <c r="B14" s="20">
        <f>+B68</f>
        <v>7483</v>
      </c>
      <c r="C14" s="22">
        <f>+B14/B16</f>
        <v>0.10853264101411229</v>
      </c>
      <c r="D14" s="18"/>
    </row>
    <row r="15" spans="1:4" x14ac:dyDescent="0.25">
      <c r="A15" s="23" t="s">
        <v>18</v>
      </c>
      <c r="B15" s="24">
        <f>+B85</f>
        <v>6966</v>
      </c>
      <c r="C15" s="22">
        <f>+B15/B16</f>
        <v>0.10103412766327759</v>
      </c>
      <c r="D15" s="18"/>
    </row>
    <row r="16" spans="1:4" x14ac:dyDescent="0.25">
      <c r="A16" s="131" t="s">
        <v>24</v>
      </c>
      <c r="B16" s="133">
        <f>SUM(B12:B15)</f>
        <v>68947</v>
      </c>
      <c r="C16" s="135">
        <f>SUM(C12:C15)</f>
        <v>1</v>
      </c>
      <c r="D16" s="18"/>
    </row>
    <row r="17" spans="1:4" ht="15.75" thickBot="1" x14ac:dyDescent="0.3">
      <c r="A17" s="132"/>
      <c r="B17" s="134"/>
      <c r="C17" s="136"/>
      <c r="D17" s="18"/>
    </row>
    <row r="18" spans="1:4" x14ac:dyDescent="0.25">
      <c r="A18" s="106" t="s">
        <v>0</v>
      </c>
      <c r="B18" s="107"/>
      <c r="C18" s="107"/>
      <c r="D18" s="108"/>
    </row>
    <row r="19" spans="1:4" ht="15.75" thickBot="1" x14ac:dyDescent="0.3">
      <c r="A19" s="109"/>
      <c r="B19" s="110"/>
      <c r="C19" s="110"/>
      <c r="D19" s="111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1307</v>
      </c>
      <c r="C21" s="2">
        <v>1305</v>
      </c>
      <c r="D21" s="3">
        <f t="shared" ref="D21:D34" si="0">+B21-C21</f>
        <v>2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20</v>
      </c>
      <c r="C23" s="51">
        <v>20</v>
      </c>
      <c r="D23" s="3">
        <f t="shared" si="0"/>
        <v>0</v>
      </c>
    </row>
    <row r="24" spans="1:4" x14ac:dyDescent="0.25">
      <c r="A24" s="4" t="s">
        <v>8</v>
      </c>
      <c r="B24" s="50">
        <v>292</v>
      </c>
      <c r="C24" s="51">
        <v>291</v>
      </c>
      <c r="D24" s="3">
        <f t="shared" si="0"/>
        <v>1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3127</v>
      </c>
      <c r="C26" s="51">
        <v>3125</v>
      </c>
      <c r="D26" s="3">
        <f t="shared" si="0"/>
        <v>2</v>
      </c>
    </row>
    <row r="27" spans="1:4" x14ac:dyDescent="0.25">
      <c r="A27" s="4" t="s">
        <v>11</v>
      </c>
      <c r="B27" s="50">
        <v>117</v>
      </c>
      <c r="C27" s="51">
        <v>117</v>
      </c>
      <c r="D27" s="3">
        <f t="shared" si="0"/>
        <v>0</v>
      </c>
    </row>
    <row r="28" spans="1:4" x14ac:dyDescent="0.25">
      <c r="A28" s="4" t="s">
        <v>12</v>
      </c>
      <c r="B28" s="50">
        <v>4841</v>
      </c>
      <c r="C28" s="50">
        <v>4841</v>
      </c>
      <c r="D28" s="3">
        <f t="shared" si="0"/>
        <v>0</v>
      </c>
    </row>
    <row r="29" spans="1:4" x14ac:dyDescent="0.25">
      <c r="A29" s="4" t="s">
        <v>13</v>
      </c>
      <c r="B29" s="50">
        <v>2564</v>
      </c>
      <c r="C29" s="51">
        <v>2563</v>
      </c>
      <c r="D29" s="3">
        <f t="shared" si="0"/>
        <v>1</v>
      </c>
    </row>
    <row r="30" spans="1:4" x14ac:dyDescent="0.25">
      <c r="A30" s="4" t="s">
        <v>14</v>
      </c>
      <c r="B30" s="50">
        <v>686</v>
      </c>
      <c r="C30" s="51">
        <v>684</v>
      </c>
      <c r="D30" s="3">
        <f t="shared" si="0"/>
        <v>2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12954</v>
      </c>
      <c r="C34" s="8">
        <f>SUM(C21:C33)</f>
        <v>12946</v>
      </c>
      <c r="D34" s="10">
        <f t="shared" si="0"/>
        <v>8</v>
      </c>
    </row>
    <row r="35" spans="1:4" x14ac:dyDescent="0.25">
      <c r="A35" s="106" t="s">
        <v>16</v>
      </c>
      <c r="B35" s="107"/>
      <c r="C35" s="107"/>
      <c r="D35" s="108"/>
    </row>
    <row r="36" spans="1:4" ht="15.75" thickBot="1" x14ac:dyDescent="0.3">
      <c r="A36" s="109"/>
      <c r="B36" s="110"/>
      <c r="C36" s="110"/>
      <c r="D36" s="111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7402</v>
      </c>
      <c r="C38" s="2">
        <v>7392</v>
      </c>
      <c r="D38" s="49">
        <f t="shared" ref="D38:D51" si="1">+B38-C38</f>
        <v>10</v>
      </c>
    </row>
    <row r="39" spans="1:4" x14ac:dyDescent="0.25">
      <c r="A39" s="4" t="s">
        <v>6</v>
      </c>
      <c r="B39" s="97">
        <v>62</v>
      </c>
      <c r="C39" s="98">
        <v>59</v>
      </c>
      <c r="D39" s="3">
        <f t="shared" si="1"/>
        <v>3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22782</v>
      </c>
      <c r="C43" s="2">
        <v>22711</v>
      </c>
      <c r="D43" s="3">
        <f t="shared" si="1"/>
        <v>71</v>
      </c>
    </row>
    <row r="44" spans="1:4" x14ac:dyDescent="0.25">
      <c r="A44" s="4" t="s">
        <v>11</v>
      </c>
      <c r="B44" s="50">
        <v>23</v>
      </c>
      <c r="C44" s="51">
        <v>23</v>
      </c>
      <c r="D44" s="3">
        <f t="shared" si="1"/>
        <v>0</v>
      </c>
    </row>
    <row r="45" spans="1:4" x14ac:dyDescent="0.25">
      <c r="A45" s="4" t="s">
        <v>12</v>
      </c>
      <c r="B45" s="1">
        <f>3561+5325</f>
        <v>8886</v>
      </c>
      <c r="C45" s="51">
        <f>3561+5051</f>
        <v>8612</v>
      </c>
      <c r="D45" s="3">
        <f t="shared" si="1"/>
        <v>274</v>
      </c>
    </row>
    <row r="46" spans="1:4" x14ac:dyDescent="0.25">
      <c r="A46" s="4" t="s">
        <v>13</v>
      </c>
      <c r="B46" s="1">
        <v>2207</v>
      </c>
      <c r="C46" s="2">
        <v>2094</v>
      </c>
      <c r="D46" s="3">
        <f t="shared" si="1"/>
        <v>113</v>
      </c>
    </row>
    <row r="47" spans="1:4" x14ac:dyDescent="0.25">
      <c r="A47" s="4" t="s">
        <v>14</v>
      </c>
      <c r="B47" s="1">
        <v>182</v>
      </c>
      <c r="C47" s="2">
        <v>173</v>
      </c>
      <c r="D47" s="3">
        <f t="shared" si="1"/>
        <v>9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41544</v>
      </c>
      <c r="C51" s="9">
        <f>SUM(C38:C50)</f>
        <v>41064</v>
      </c>
      <c r="D51" s="10">
        <f t="shared" si="1"/>
        <v>480</v>
      </c>
    </row>
    <row r="52" spans="1:4" x14ac:dyDescent="0.25">
      <c r="A52" s="106" t="s">
        <v>17</v>
      </c>
      <c r="B52" s="107"/>
      <c r="C52" s="107"/>
      <c r="D52" s="108"/>
    </row>
    <row r="53" spans="1:4" ht="15.75" thickBot="1" x14ac:dyDescent="0.3">
      <c r="A53" s="109"/>
      <c r="B53" s="110"/>
      <c r="C53" s="110"/>
      <c r="D53" s="111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/>
      <c r="C55" s="2"/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/>
      <c r="C58" s="51"/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2692</v>
      </c>
      <c r="C60" s="51">
        <v>2692</v>
      </c>
      <c r="D60" s="3">
        <f t="shared" si="2"/>
        <v>0</v>
      </c>
    </row>
    <row r="61" spans="1:4" x14ac:dyDescent="0.25">
      <c r="A61" s="4" t="s">
        <v>11</v>
      </c>
      <c r="B61" s="50">
        <v>1</v>
      </c>
      <c r="C61" s="51">
        <v>1</v>
      </c>
      <c r="D61" s="3">
        <f t="shared" si="2"/>
        <v>0</v>
      </c>
    </row>
    <row r="62" spans="1:4" x14ac:dyDescent="0.25">
      <c r="A62" s="4" t="s">
        <v>12</v>
      </c>
      <c r="B62" s="50">
        <v>138</v>
      </c>
      <c r="C62" s="51">
        <v>138</v>
      </c>
      <c r="D62" s="3">
        <f t="shared" si="2"/>
        <v>0</v>
      </c>
    </row>
    <row r="63" spans="1:4" x14ac:dyDescent="0.25">
      <c r="A63" s="4" t="s">
        <v>13</v>
      </c>
      <c r="B63" s="50">
        <v>4652</v>
      </c>
      <c r="C63" s="51">
        <v>4652</v>
      </c>
      <c r="D63" s="3">
        <f t="shared" si="2"/>
        <v>0</v>
      </c>
    </row>
    <row r="64" spans="1:4" x14ac:dyDescent="0.25">
      <c r="A64" s="4" t="s">
        <v>14</v>
      </c>
      <c r="B64" s="50"/>
      <c r="C64" s="51"/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7483</v>
      </c>
      <c r="C68" s="9">
        <f>SUM(C55:C67)</f>
        <v>7483</v>
      </c>
      <c r="D68" s="10">
        <f t="shared" si="2"/>
        <v>0</v>
      </c>
    </row>
    <row r="69" spans="1:4" x14ac:dyDescent="0.25">
      <c r="A69" s="106" t="s">
        <v>18</v>
      </c>
      <c r="B69" s="107"/>
      <c r="C69" s="107"/>
      <c r="D69" s="108"/>
    </row>
    <row r="70" spans="1:4" ht="15.75" thickBot="1" x14ac:dyDescent="0.3">
      <c r="A70" s="109"/>
      <c r="B70" s="110"/>
      <c r="C70" s="110"/>
      <c r="D70" s="111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4</v>
      </c>
      <c r="C72" s="2">
        <v>4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/>
      <c r="C74" s="51"/>
      <c r="D74" s="3">
        <f t="shared" si="3"/>
        <v>0</v>
      </c>
    </row>
    <row r="75" spans="1:4" x14ac:dyDescent="0.25">
      <c r="A75" s="4" t="s">
        <v>8</v>
      </c>
      <c r="B75" s="50">
        <v>1</v>
      </c>
      <c r="C75" s="51">
        <v>1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2464</v>
      </c>
      <c r="C77" s="51">
        <v>2462</v>
      </c>
      <c r="D77" s="3">
        <f t="shared" si="3"/>
        <v>2</v>
      </c>
    </row>
    <row r="78" spans="1:4" x14ac:dyDescent="0.25">
      <c r="A78" s="4" t="s">
        <v>11</v>
      </c>
      <c r="B78" s="50">
        <v>2</v>
      </c>
      <c r="C78" s="51">
        <v>2</v>
      </c>
      <c r="D78" s="3">
        <f t="shared" si="3"/>
        <v>0</v>
      </c>
    </row>
    <row r="79" spans="1:4" x14ac:dyDescent="0.25">
      <c r="A79" s="4" t="s">
        <v>12</v>
      </c>
      <c r="B79" s="50">
        <v>586</v>
      </c>
      <c r="C79" s="51">
        <v>586</v>
      </c>
      <c r="D79" s="3">
        <f t="shared" si="3"/>
        <v>0</v>
      </c>
    </row>
    <row r="80" spans="1:4" x14ac:dyDescent="0.25">
      <c r="A80" s="4" t="s">
        <v>13</v>
      </c>
      <c r="B80" s="50">
        <v>3907</v>
      </c>
      <c r="C80" s="51">
        <v>3907</v>
      </c>
      <c r="D80" s="3">
        <f t="shared" si="3"/>
        <v>0</v>
      </c>
    </row>
    <row r="81" spans="1:4" x14ac:dyDescent="0.25">
      <c r="A81" s="4" t="s">
        <v>14</v>
      </c>
      <c r="B81" s="50">
        <v>2</v>
      </c>
      <c r="C81" s="51">
        <v>2</v>
      </c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6966</v>
      </c>
      <c r="C85" s="13">
        <f>SUM(C72:C84)</f>
        <v>6964</v>
      </c>
      <c r="D85" s="14">
        <f t="shared" si="3"/>
        <v>2</v>
      </c>
    </row>
    <row r="87" spans="1:4" x14ac:dyDescent="0.25">
      <c r="B87" s="60">
        <f>+B77+B60+B43+B26</f>
        <v>31065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paperSize="5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7"/>
  <sheetViews>
    <sheetView showGridLines="0" workbookViewId="0">
      <selection activeCell="G16" sqref="G16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2" t="s">
        <v>66</v>
      </c>
      <c r="C2" s="113"/>
      <c r="D2" s="18"/>
    </row>
    <row r="3" spans="1:4" ht="15.75" thickBot="1" x14ac:dyDescent="0.3">
      <c r="A3" s="18"/>
      <c r="B3" s="114" t="s">
        <v>83</v>
      </c>
      <c r="C3" s="11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6" t="s">
        <v>67</v>
      </c>
      <c r="B6" s="117"/>
      <c r="C6" s="15"/>
      <c r="D6" s="18"/>
    </row>
    <row r="7" spans="1:4" x14ac:dyDescent="0.25">
      <c r="A7" s="118"/>
      <c r="B7" s="119"/>
      <c r="C7" s="16"/>
      <c r="D7" s="18"/>
    </row>
    <row r="8" spans="1:4" ht="15.75" thickBot="1" x14ac:dyDescent="0.3">
      <c r="A8" s="120"/>
      <c r="B8" s="121"/>
      <c r="C8" s="17"/>
      <c r="D8" s="18"/>
    </row>
    <row r="9" spans="1:4" ht="15" customHeight="1" x14ac:dyDescent="0.25">
      <c r="A9" s="122" t="s">
        <v>19</v>
      </c>
      <c r="B9" s="125" t="s">
        <v>65</v>
      </c>
      <c r="C9" s="128" t="s">
        <v>20</v>
      </c>
      <c r="D9" s="18"/>
    </row>
    <row r="10" spans="1:4" ht="15" customHeight="1" x14ac:dyDescent="0.25">
      <c r="A10" s="123"/>
      <c r="B10" s="126"/>
      <c r="C10" s="129"/>
      <c r="D10" s="18"/>
    </row>
    <row r="11" spans="1:4" ht="15.75" customHeight="1" thickBot="1" x14ac:dyDescent="0.3">
      <c r="A11" s="146"/>
      <c r="B11" s="127"/>
      <c r="C11" s="130"/>
      <c r="D11" s="18"/>
    </row>
    <row r="12" spans="1:4" x14ac:dyDescent="0.25">
      <c r="A12" s="19" t="s">
        <v>21</v>
      </c>
      <c r="B12" s="20">
        <f>+B34</f>
        <v>11649</v>
      </c>
      <c r="C12" s="21">
        <f>+B12/B16</f>
        <v>0.17730593607305936</v>
      </c>
      <c r="D12" s="18"/>
    </row>
    <row r="13" spans="1:4" x14ac:dyDescent="0.25">
      <c r="A13" s="19" t="s">
        <v>22</v>
      </c>
      <c r="B13" s="20">
        <f>+B51</f>
        <v>40627</v>
      </c>
      <c r="C13" s="22">
        <f>+B13/B16</f>
        <v>0.61837138508371381</v>
      </c>
      <c r="D13" s="18"/>
    </row>
    <row r="14" spans="1:4" x14ac:dyDescent="0.25">
      <c r="A14" s="19" t="s">
        <v>23</v>
      </c>
      <c r="B14" s="20">
        <f>+B68</f>
        <v>7079</v>
      </c>
      <c r="C14" s="22">
        <f>+B14/B16</f>
        <v>0.10774733637747336</v>
      </c>
      <c r="D14" s="18"/>
    </row>
    <row r="15" spans="1:4" x14ac:dyDescent="0.25">
      <c r="A15" s="48" t="s">
        <v>18</v>
      </c>
      <c r="B15" s="24">
        <f>+B85</f>
        <v>6345</v>
      </c>
      <c r="C15" s="22">
        <f>+B15/B16</f>
        <v>9.657534246575343E-2</v>
      </c>
      <c r="D15" s="18"/>
    </row>
    <row r="16" spans="1:4" x14ac:dyDescent="0.25">
      <c r="A16" s="131" t="s">
        <v>24</v>
      </c>
      <c r="B16" s="133">
        <f>SUM(B12:B15)</f>
        <v>65700</v>
      </c>
      <c r="C16" s="135">
        <f>SUM(C12:C15)</f>
        <v>0.99999999999999989</v>
      </c>
      <c r="D16" s="18"/>
    </row>
    <row r="17" spans="1:4" ht="15.75" thickBot="1" x14ac:dyDescent="0.3">
      <c r="A17" s="132"/>
      <c r="B17" s="134"/>
      <c r="C17" s="136"/>
      <c r="D17" s="18"/>
    </row>
    <row r="18" spans="1:4" x14ac:dyDescent="0.25">
      <c r="A18" s="106" t="s">
        <v>0</v>
      </c>
      <c r="B18" s="107"/>
      <c r="C18" s="107"/>
      <c r="D18" s="108"/>
    </row>
    <row r="19" spans="1:4" ht="15.75" thickBot="1" x14ac:dyDescent="0.3">
      <c r="A19" s="109"/>
      <c r="B19" s="110"/>
      <c r="C19" s="110"/>
      <c r="D19" s="111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1104</v>
      </c>
      <c r="C21" s="2">
        <v>1082</v>
      </c>
      <c r="D21" s="3">
        <f t="shared" ref="D21:D34" si="0">+B21-C21</f>
        <v>22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23</v>
      </c>
      <c r="C23" s="51">
        <v>23</v>
      </c>
      <c r="D23" s="3">
        <f t="shared" si="0"/>
        <v>0</v>
      </c>
    </row>
    <row r="24" spans="1:4" x14ac:dyDescent="0.25">
      <c r="A24" s="4" t="s">
        <v>8</v>
      </c>
      <c r="B24" s="50">
        <v>259</v>
      </c>
      <c r="C24" s="51">
        <v>259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2987</v>
      </c>
      <c r="C26" s="51">
        <v>2981</v>
      </c>
      <c r="D26" s="3">
        <f t="shared" si="0"/>
        <v>6</v>
      </c>
    </row>
    <row r="27" spans="1:4" x14ac:dyDescent="0.25">
      <c r="A27" s="4" t="s">
        <v>11</v>
      </c>
      <c r="B27" s="50">
        <v>77</v>
      </c>
      <c r="C27" s="51">
        <v>77</v>
      </c>
      <c r="D27" s="3">
        <f t="shared" si="0"/>
        <v>0</v>
      </c>
    </row>
    <row r="28" spans="1:4" x14ac:dyDescent="0.25">
      <c r="A28" s="4" t="s">
        <v>12</v>
      </c>
      <c r="B28" s="50">
        <v>3958</v>
      </c>
      <c r="C28" s="51">
        <v>3958</v>
      </c>
      <c r="D28" s="3">
        <f t="shared" si="0"/>
        <v>0</v>
      </c>
    </row>
    <row r="29" spans="1:4" x14ac:dyDescent="0.25">
      <c r="A29" s="4" t="s">
        <v>13</v>
      </c>
      <c r="B29" s="50">
        <v>2657</v>
      </c>
      <c r="C29" s="51">
        <v>2655</v>
      </c>
      <c r="D29" s="3">
        <f t="shared" si="0"/>
        <v>2</v>
      </c>
    </row>
    <row r="30" spans="1:4" x14ac:dyDescent="0.25">
      <c r="A30" s="4" t="s">
        <v>14</v>
      </c>
      <c r="B30" s="50">
        <v>584</v>
      </c>
      <c r="C30" s="51">
        <v>581</v>
      </c>
      <c r="D30" s="3">
        <f t="shared" si="0"/>
        <v>3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11649</v>
      </c>
      <c r="C34" s="9">
        <f>SUM(C21:C33)</f>
        <v>11616</v>
      </c>
      <c r="D34" s="10">
        <f t="shared" si="0"/>
        <v>33</v>
      </c>
    </row>
    <row r="35" spans="1:4" x14ac:dyDescent="0.25">
      <c r="A35" s="106" t="s">
        <v>16</v>
      </c>
      <c r="B35" s="107"/>
      <c r="C35" s="107"/>
      <c r="D35" s="108"/>
    </row>
    <row r="36" spans="1:4" ht="15.75" thickBot="1" x14ac:dyDescent="0.3">
      <c r="A36" s="109"/>
      <c r="B36" s="110"/>
      <c r="C36" s="110"/>
      <c r="D36" s="111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6720</v>
      </c>
      <c r="C38" s="2">
        <v>6716</v>
      </c>
      <c r="D38" s="49">
        <f t="shared" ref="D38:D51" si="1">+B38-C38</f>
        <v>4</v>
      </c>
    </row>
    <row r="39" spans="1:4" x14ac:dyDescent="0.25">
      <c r="A39" s="4" t="s">
        <v>6</v>
      </c>
      <c r="B39" s="50">
        <v>105</v>
      </c>
      <c r="C39" s="51">
        <v>101</v>
      </c>
      <c r="D39" s="3">
        <f t="shared" si="1"/>
        <v>4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22290</v>
      </c>
      <c r="C43" s="2">
        <v>22248</v>
      </c>
      <c r="D43" s="3">
        <f t="shared" si="1"/>
        <v>42</v>
      </c>
    </row>
    <row r="44" spans="1:4" x14ac:dyDescent="0.25">
      <c r="A44" s="4" t="s">
        <v>11</v>
      </c>
      <c r="B44" s="50">
        <v>17</v>
      </c>
      <c r="C44" s="51">
        <v>17</v>
      </c>
      <c r="D44" s="3">
        <f t="shared" si="1"/>
        <v>0</v>
      </c>
    </row>
    <row r="45" spans="1:4" x14ac:dyDescent="0.25">
      <c r="A45" s="4" t="s">
        <v>12</v>
      </c>
      <c r="B45" s="50">
        <f>3250+5277</f>
        <v>8527</v>
      </c>
      <c r="C45" s="51">
        <f>3250+5060</f>
        <v>8310</v>
      </c>
      <c r="D45" s="3">
        <f t="shared" si="1"/>
        <v>217</v>
      </c>
    </row>
    <row r="46" spans="1:4" x14ac:dyDescent="0.25">
      <c r="A46" s="4" t="s">
        <v>13</v>
      </c>
      <c r="B46" s="50">
        <v>2729</v>
      </c>
      <c r="C46" s="51">
        <v>2617</v>
      </c>
      <c r="D46" s="3">
        <f t="shared" si="1"/>
        <v>112</v>
      </c>
    </row>
    <row r="47" spans="1:4" x14ac:dyDescent="0.25">
      <c r="A47" s="4" t="s">
        <v>14</v>
      </c>
      <c r="B47" s="1">
        <v>239</v>
      </c>
      <c r="C47" s="2">
        <v>229</v>
      </c>
      <c r="D47" s="3">
        <f t="shared" si="1"/>
        <v>10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40627</v>
      </c>
      <c r="C51" s="9">
        <f>SUM(C38:C50)</f>
        <v>40238</v>
      </c>
      <c r="D51" s="10">
        <f t="shared" si="1"/>
        <v>389</v>
      </c>
    </row>
    <row r="52" spans="1:4" x14ac:dyDescent="0.25">
      <c r="A52" s="106" t="s">
        <v>17</v>
      </c>
      <c r="B52" s="107"/>
      <c r="C52" s="107"/>
      <c r="D52" s="108"/>
    </row>
    <row r="53" spans="1:4" ht="15.75" thickBot="1" x14ac:dyDescent="0.3">
      <c r="A53" s="109"/>
      <c r="B53" s="110"/>
      <c r="C53" s="110"/>
      <c r="D53" s="111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/>
      <c r="C55" s="2"/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/>
      <c r="C58" s="51"/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2293</v>
      </c>
      <c r="C60" s="51">
        <v>2292</v>
      </c>
      <c r="D60" s="3">
        <f t="shared" si="2"/>
        <v>1</v>
      </c>
    </row>
    <row r="61" spans="1:4" x14ac:dyDescent="0.25">
      <c r="A61" s="4" t="s">
        <v>11</v>
      </c>
      <c r="B61" s="50"/>
      <c r="C61" s="51"/>
      <c r="D61" s="3">
        <f t="shared" si="2"/>
        <v>0</v>
      </c>
    </row>
    <row r="62" spans="1:4" x14ac:dyDescent="0.25">
      <c r="A62" s="4" t="s">
        <v>12</v>
      </c>
      <c r="B62" s="50">
        <v>92</v>
      </c>
      <c r="C62" s="51">
        <v>92</v>
      </c>
      <c r="D62" s="3">
        <f t="shared" si="2"/>
        <v>0</v>
      </c>
    </row>
    <row r="63" spans="1:4" x14ac:dyDescent="0.25">
      <c r="A63" s="4" t="s">
        <v>13</v>
      </c>
      <c r="B63" s="50">
        <v>4694</v>
      </c>
      <c r="C63" s="51">
        <v>4692</v>
      </c>
      <c r="D63" s="3">
        <f t="shared" si="2"/>
        <v>2</v>
      </c>
    </row>
    <row r="64" spans="1:4" x14ac:dyDescent="0.25">
      <c r="A64" s="4" t="s">
        <v>14</v>
      </c>
      <c r="B64" s="50"/>
      <c r="C64" s="51"/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7079</v>
      </c>
      <c r="C68" s="9">
        <f>SUM(C55:C67)</f>
        <v>7076</v>
      </c>
      <c r="D68" s="10">
        <f t="shared" si="2"/>
        <v>3</v>
      </c>
    </row>
    <row r="69" spans="1:4" x14ac:dyDescent="0.25">
      <c r="A69" s="106" t="s">
        <v>18</v>
      </c>
      <c r="B69" s="107"/>
      <c r="C69" s="107"/>
      <c r="D69" s="108"/>
    </row>
    <row r="70" spans="1:4" ht="15.75" thickBot="1" x14ac:dyDescent="0.3">
      <c r="A70" s="109"/>
      <c r="B70" s="110"/>
      <c r="C70" s="110"/>
      <c r="D70" s="111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/>
      <c r="C72" s="2"/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/>
      <c r="C74" s="51"/>
      <c r="D74" s="3">
        <f t="shared" si="3"/>
        <v>0</v>
      </c>
    </row>
    <row r="75" spans="1:4" x14ac:dyDescent="0.25">
      <c r="A75" s="4" t="s">
        <v>8</v>
      </c>
      <c r="B75" s="50"/>
      <c r="C75" s="51"/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2153</v>
      </c>
      <c r="C77" s="51">
        <v>2151</v>
      </c>
      <c r="D77" s="3">
        <f t="shared" si="3"/>
        <v>2</v>
      </c>
    </row>
    <row r="78" spans="1:4" x14ac:dyDescent="0.25">
      <c r="A78" s="4" t="s">
        <v>11</v>
      </c>
      <c r="B78" s="50">
        <v>3</v>
      </c>
      <c r="C78" s="51">
        <v>3</v>
      </c>
      <c r="D78" s="3">
        <f t="shared" si="3"/>
        <v>0</v>
      </c>
    </row>
    <row r="79" spans="1:4" x14ac:dyDescent="0.25">
      <c r="A79" s="4" t="s">
        <v>12</v>
      </c>
      <c r="B79" s="50">
        <v>489</v>
      </c>
      <c r="C79" s="51">
        <v>489</v>
      </c>
      <c r="D79" s="3">
        <f t="shared" si="3"/>
        <v>0</v>
      </c>
    </row>
    <row r="80" spans="1:4" x14ac:dyDescent="0.25">
      <c r="A80" s="4" t="s">
        <v>13</v>
      </c>
      <c r="B80" s="50">
        <v>3700</v>
      </c>
      <c r="C80" s="51">
        <v>3700</v>
      </c>
      <c r="D80" s="3">
        <f t="shared" si="3"/>
        <v>0</v>
      </c>
    </row>
    <row r="81" spans="1:4" x14ac:dyDescent="0.25">
      <c r="A81" s="4" t="s">
        <v>14</v>
      </c>
      <c r="B81" s="50"/>
      <c r="C81" s="51"/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6345</v>
      </c>
      <c r="C85" s="13">
        <f>SUM(C72:C84)</f>
        <v>6343</v>
      </c>
      <c r="D85" s="14">
        <f t="shared" si="3"/>
        <v>2</v>
      </c>
    </row>
    <row r="87" spans="1:4" x14ac:dyDescent="0.25">
      <c r="B87" s="60">
        <f>+B77+B60+B43+B26</f>
        <v>29723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paperSize="5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7"/>
  <sheetViews>
    <sheetView showGridLines="0" workbookViewId="0">
      <selection activeCell="D6" sqref="D6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2" t="s">
        <v>66</v>
      </c>
      <c r="C2" s="113"/>
      <c r="D2" s="18"/>
    </row>
    <row r="3" spans="1:4" ht="15.75" thickBot="1" x14ac:dyDescent="0.3">
      <c r="A3" s="18"/>
      <c r="B3" s="114" t="s">
        <v>84</v>
      </c>
      <c r="C3" s="11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6" t="s">
        <v>67</v>
      </c>
      <c r="B6" s="117"/>
      <c r="C6" s="15"/>
      <c r="D6" s="18"/>
    </row>
    <row r="7" spans="1:4" x14ac:dyDescent="0.25">
      <c r="A7" s="118"/>
      <c r="B7" s="119"/>
      <c r="C7" s="16"/>
      <c r="D7" s="18"/>
    </row>
    <row r="8" spans="1:4" ht="15.75" thickBot="1" x14ac:dyDescent="0.3">
      <c r="A8" s="120"/>
      <c r="B8" s="121"/>
      <c r="C8" s="17"/>
      <c r="D8" s="18"/>
    </row>
    <row r="9" spans="1:4" ht="15" customHeight="1" x14ac:dyDescent="0.25">
      <c r="A9" s="122" t="s">
        <v>19</v>
      </c>
      <c r="B9" s="125" t="s">
        <v>65</v>
      </c>
      <c r="C9" s="128" t="s">
        <v>20</v>
      </c>
      <c r="D9" s="18"/>
    </row>
    <row r="10" spans="1:4" ht="15" customHeight="1" x14ac:dyDescent="0.25">
      <c r="A10" s="123"/>
      <c r="B10" s="126"/>
      <c r="C10" s="129"/>
      <c r="D10" s="18"/>
    </row>
    <row r="11" spans="1:4" ht="15.75" customHeight="1" thickBot="1" x14ac:dyDescent="0.3">
      <c r="A11" s="146"/>
      <c r="B11" s="127"/>
      <c r="C11" s="130"/>
      <c r="D11" s="18"/>
    </row>
    <row r="12" spans="1:4" x14ac:dyDescent="0.25">
      <c r="A12" s="19" t="s">
        <v>21</v>
      </c>
      <c r="B12" s="20">
        <f>+B34</f>
        <v>10603</v>
      </c>
      <c r="C12" s="21">
        <f>+B12/B16</f>
        <v>0.1681547855047181</v>
      </c>
      <c r="D12" s="18"/>
    </row>
    <row r="13" spans="1:4" x14ac:dyDescent="0.25">
      <c r="A13" s="19" t="s">
        <v>22</v>
      </c>
      <c r="B13" s="20">
        <f>+B51</f>
        <v>41080</v>
      </c>
      <c r="C13" s="22">
        <f>+B13/B16</f>
        <v>0.65149472682578702</v>
      </c>
      <c r="D13" s="18"/>
    </row>
    <row r="14" spans="1:4" x14ac:dyDescent="0.25">
      <c r="A14" s="19" t="s">
        <v>23</v>
      </c>
      <c r="B14" s="20">
        <f>+B68</f>
        <v>5792</v>
      </c>
      <c r="C14" s="22">
        <f>+B14/B16</f>
        <v>9.1856315914677661E-2</v>
      </c>
      <c r="D14" s="18"/>
    </row>
    <row r="15" spans="1:4" x14ac:dyDescent="0.25">
      <c r="A15" s="48" t="s">
        <v>18</v>
      </c>
      <c r="B15" s="24">
        <f>+B85</f>
        <v>5580</v>
      </c>
      <c r="C15" s="22">
        <f>+B15/B16</f>
        <v>8.8494171754817219E-2</v>
      </c>
      <c r="D15" s="18"/>
    </row>
    <row r="16" spans="1:4" x14ac:dyDescent="0.25">
      <c r="A16" s="131" t="s">
        <v>24</v>
      </c>
      <c r="B16" s="133">
        <f>SUM(B12:B15)</f>
        <v>63055</v>
      </c>
      <c r="C16" s="135">
        <f>SUM(C12:C15)</f>
        <v>1</v>
      </c>
      <c r="D16" s="18"/>
    </row>
    <row r="17" spans="1:4" ht="15.75" thickBot="1" x14ac:dyDescent="0.3">
      <c r="A17" s="132"/>
      <c r="B17" s="134"/>
      <c r="C17" s="136"/>
      <c r="D17" s="18"/>
    </row>
    <row r="18" spans="1:4" x14ac:dyDescent="0.25">
      <c r="A18" s="106" t="s">
        <v>0</v>
      </c>
      <c r="B18" s="107"/>
      <c r="C18" s="107"/>
      <c r="D18" s="108"/>
    </row>
    <row r="19" spans="1:4" ht="15.75" thickBot="1" x14ac:dyDescent="0.3">
      <c r="A19" s="109"/>
      <c r="B19" s="110"/>
      <c r="C19" s="110"/>
      <c r="D19" s="111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1220</v>
      </c>
      <c r="C21" s="2">
        <v>1167</v>
      </c>
      <c r="D21" s="3">
        <f t="shared" ref="D21:D34" si="0">+B21-C21</f>
        <v>53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19</v>
      </c>
      <c r="C23" s="51">
        <v>18</v>
      </c>
      <c r="D23" s="3">
        <f t="shared" si="0"/>
        <v>1</v>
      </c>
    </row>
    <row r="24" spans="1:4" x14ac:dyDescent="0.25">
      <c r="A24" s="4" t="s">
        <v>8</v>
      </c>
      <c r="B24" s="50">
        <v>319</v>
      </c>
      <c r="C24" s="51">
        <v>306</v>
      </c>
      <c r="D24" s="3">
        <f t="shared" si="0"/>
        <v>13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2359</v>
      </c>
      <c r="C26" s="51">
        <v>2325</v>
      </c>
      <c r="D26" s="3">
        <f t="shared" si="0"/>
        <v>34</v>
      </c>
    </row>
    <row r="27" spans="1:4" x14ac:dyDescent="0.25">
      <c r="A27" s="4" t="s">
        <v>11</v>
      </c>
      <c r="B27" s="50">
        <v>79</v>
      </c>
      <c r="C27" s="51">
        <v>79</v>
      </c>
      <c r="D27" s="3">
        <f t="shared" si="0"/>
        <v>0</v>
      </c>
    </row>
    <row r="28" spans="1:4" x14ac:dyDescent="0.25">
      <c r="A28" s="4" t="s">
        <v>12</v>
      </c>
      <c r="B28" s="50">
        <v>3908</v>
      </c>
      <c r="C28" s="51">
        <v>3908</v>
      </c>
      <c r="D28" s="3">
        <f t="shared" si="0"/>
        <v>0</v>
      </c>
    </row>
    <row r="29" spans="1:4" x14ac:dyDescent="0.25">
      <c r="A29" s="4" t="s">
        <v>13</v>
      </c>
      <c r="B29" s="50">
        <v>2060</v>
      </c>
      <c r="C29" s="51">
        <v>2054</v>
      </c>
      <c r="D29" s="3">
        <f t="shared" si="0"/>
        <v>6</v>
      </c>
    </row>
    <row r="30" spans="1:4" x14ac:dyDescent="0.25">
      <c r="A30" s="4" t="s">
        <v>14</v>
      </c>
      <c r="B30" s="50">
        <v>639</v>
      </c>
      <c r="C30" s="51">
        <v>603</v>
      </c>
      <c r="D30" s="3">
        <f t="shared" si="0"/>
        <v>36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10603</v>
      </c>
      <c r="C34" s="9">
        <f>SUM(C21:C33)</f>
        <v>10460</v>
      </c>
      <c r="D34" s="10">
        <f t="shared" si="0"/>
        <v>143</v>
      </c>
    </row>
    <row r="35" spans="1:4" x14ac:dyDescent="0.25">
      <c r="A35" s="106" t="s">
        <v>16</v>
      </c>
      <c r="B35" s="107"/>
      <c r="C35" s="107"/>
      <c r="D35" s="108"/>
    </row>
    <row r="36" spans="1:4" ht="15.75" thickBot="1" x14ac:dyDescent="0.3">
      <c r="A36" s="109"/>
      <c r="B36" s="110"/>
      <c r="C36" s="110"/>
      <c r="D36" s="111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8459</v>
      </c>
      <c r="C38" s="2">
        <v>8444</v>
      </c>
      <c r="D38" s="49">
        <f t="shared" ref="D38:D51" si="1">+B38-C38</f>
        <v>15</v>
      </c>
    </row>
    <row r="39" spans="1:4" x14ac:dyDescent="0.25">
      <c r="A39" s="4" t="s">
        <v>6</v>
      </c>
      <c r="B39" s="50">
        <v>149</v>
      </c>
      <c r="C39" s="51">
        <v>137</v>
      </c>
      <c r="D39" s="3">
        <f t="shared" si="1"/>
        <v>12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21794</v>
      </c>
      <c r="C43" s="2">
        <v>21746</v>
      </c>
      <c r="D43" s="3">
        <f t="shared" si="1"/>
        <v>48</v>
      </c>
    </row>
    <row r="44" spans="1:4" x14ac:dyDescent="0.25">
      <c r="A44" s="4" t="s">
        <v>11</v>
      </c>
      <c r="B44" s="50">
        <v>12</v>
      </c>
      <c r="C44" s="51">
        <v>12</v>
      </c>
      <c r="D44" s="3">
        <f t="shared" si="1"/>
        <v>0</v>
      </c>
    </row>
    <row r="45" spans="1:4" x14ac:dyDescent="0.25">
      <c r="A45" s="4" t="s">
        <v>12</v>
      </c>
      <c r="B45" s="50">
        <f>3264+5032</f>
        <v>8296</v>
      </c>
      <c r="C45" s="51">
        <f>3264+4647</f>
        <v>7911</v>
      </c>
      <c r="D45" s="3">
        <f t="shared" si="1"/>
        <v>385</v>
      </c>
    </row>
    <row r="46" spans="1:4" x14ac:dyDescent="0.25">
      <c r="A46" s="4" t="s">
        <v>13</v>
      </c>
      <c r="B46" s="50">
        <v>2103</v>
      </c>
      <c r="C46" s="51">
        <v>1942</v>
      </c>
      <c r="D46" s="3">
        <f t="shared" si="1"/>
        <v>161</v>
      </c>
    </row>
    <row r="47" spans="1:4" x14ac:dyDescent="0.25">
      <c r="A47" s="4" t="s">
        <v>14</v>
      </c>
      <c r="B47" s="1">
        <v>267</v>
      </c>
      <c r="C47" s="2">
        <v>247</v>
      </c>
      <c r="D47" s="3">
        <f t="shared" si="1"/>
        <v>20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41080</v>
      </c>
      <c r="C51" s="9">
        <f>SUM(C38:C50)</f>
        <v>40439</v>
      </c>
      <c r="D51" s="10">
        <f t="shared" si="1"/>
        <v>641</v>
      </c>
    </row>
    <row r="52" spans="1:4" x14ac:dyDescent="0.25">
      <c r="A52" s="106" t="s">
        <v>17</v>
      </c>
      <c r="B52" s="107"/>
      <c r="C52" s="107"/>
      <c r="D52" s="108"/>
    </row>
    <row r="53" spans="1:4" ht="15.75" thickBot="1" x14ac:dyDescent="0.3">
      <c r="A53" s="109"/>
      <c r="B53" s="110"/>
      <c r="C53" s="110"/>
      <c r="D53" s="111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4</v>
      </c>
      <c r="C55" s="2">
        <v>4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>
        <v>2</v>
      </c>
      <c r="C58" s="51">
        <v>2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1794</v>
      </c>
      <c r="C60" s="51">
        <v>1786</v>
      </c>
      <c r="D60" s="3">
        <f t="shared" si="2"/>
        <v>8</v>
      </c>
    </row>
    <row r="61" spans="1:4" x14ac:dyDescent="0.25">
      <c r="A61" s="4" t="s">
        <v>11</v>
      </c>
      <c r="B61" s="50"/>
      <c r="C61" s="51"/>
      <c r="D61" s="3">
        <f t="shared" si="2"/>
        <v>0</v>
      </c>
    </row>
    <row r="62" spans="1:4" x14ac:dyDescent="0.25">
      <c r="A62" s="4" t="s">
        <v>12</v>
      </c>
      <c r="B62" s="50">
        <v>92</v>
      </c>
      <c r="C62" s="51">
        <v>92</v>
      </c>
      <c r="D62" s="3">
        <f t="shared" si="2"/>
        <v>0</v>
      </c>
    </row>
    <row r="63" spans="1:4" x14ac:dyDescent="0.25">
      <c r="A63" s="4" t="s">
        <v>13</v>
      </c>
      <c r="B63" s="50">
        <v>3899</v>
      </c>
      <c r="C63" s="51">
        <v>3896</v>
      </c>
      <c r="D63" s="3">
        <f t="shared" si="2"/>
        <v>3</v>
      </c>
    </row>
    <row r="64" spans="1:4" x14ac:dyDescent="0.25">
      <c r="A64" s="4" t="s">
        <v>14</v>
      </c>
      <c r="B64" s="50">
        <v>1</v>
      </c>
      <c r="C64" s="51">
        <v>1</v>
      </c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5792</v>
      </c>
      <c r="C68" s="9">
        <f>SUM(C55:C67)</f>
        <v>5781</v>
      </c>
      <c r="D68" s="10">
        <f t="shared" si="2"/>
        <v>11</v>
      </c>
    </row>
    <row r="69" spans="1:4" x14ac:dyDescent="0.25">
      <c r="A69" s="106" t="s">
        <v>18</v>
      </c>
      <c r="B69" s="107"/>
      <c r="C69" s="107"/>
      <c r="D69" s="108"/>
    </row>
    <row r="70" spans="1:4" ht="15.75" thickBot="1" x14ac:dyDescent="0.3">
      <c r="A70" s="109"/>
      <c r="B70" s="110"/>
      <c r="C70" s="110"/>
      <c r="D70" s="111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11</v>
      </c>
      <c r="C72" s="2">
        <v>10</v>
      </c>
      <c r="D72" s="3">
        <f t="shared" ref="D72:D85" si="3">+B72-C72</f>
        <v>1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/>
      <c r="C74" s="51"/>
      <c r="D74" s="3">
        <f t="shared" si="3"/>
        <v>0</v>
      </c>
    </row>
    <row r="75" spans="1:4" x14ac:dyDescent="0.25">
      <c r="A75" s="4" t="s">
        <v>8</v>
      </c>
      <c r="B75" s="50">
        <v>2</v>
      </c>
      <c r="C75" s="51">
        <v>2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1632</v>
      </c>
      <c r="C77" s="51">
        <v>1624</v>
      </c>
      <c r="D77" s="3">
        <f t="shared" si="3"/>
        <v>8</v>
      </c>
    </row>
    <row r="78" spans="1:4" x14ac:dyDescent="0.25">
      <c r="A78" s="4" t="s">
        <v>11</v>
      </c>
      <c r="B78" s="50">
        <v>1</v>
      </c>
      <c r="C78" s="51">
        <v>1</v>
      </c>
      <c r="D78" s="3">
        <f t="shared" si="3"/>
        <v>0</v>
      </c>
    </row>
    <row r="79" spans="1:4" x14ac:dyDescent="0.25">
      <c r="A79" s="4" t="s">
        <v>12</v>
      </c>
      <c r="B79" s="50">
        <v>508</v>
      </c>
      <c r="C79" s="51">
        <v>508</v>
      </c>
      <c r="D79" s="3">
        <f t="shared" si="3"/>
        <v>0</v>
      </c>
    </row>
    <row r="80" spans="1:4" x14ac:dyDescent="0.25">
      <c r="A80" s="4" t="s">
        <v>13</v>
      </c>
      <c r="B80" s="50">
        <v>3419</v>
      </c>
      <c r="C80" s="51">
        <v>3413</v>
      </c>
      <c r="D80" s="3">
        <f t="shared" si="3"/>
        <v>6</v>
      </c>
    </row>
    <row r="81" spans="1:4" x14ac:dyDescent="0.25">
      <c r="A81" s="4" t="s">
        <v>14</v>
      </c>
      <c r="B81" s="50">
        <v>7</v>
      </c>
      <c r="C81" s="51">
        <v>5</v>
      </c>
      <c r="D81" s="3">
        <f t="shared" si="3"/>
        <v>2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5580</v>
      </c>
      <c r="C85" s="13">
        <f>SUM(C72:C84)</f>
        <v>5563</v>
      </c>
      <c r="D85" s="14">
        <f t="shared" si="3"/>
        <v>17</v>
      </c>
    </row>
    <row r="87" spans="1:4" x14ac:dyDescent="0.25">
      <c r="B87" s="60">
        <f>+B77+B60+B43+B26</f>
        <v>27579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paperSize="5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1"/>
  <sheetViews>
    <sheetView showGridLines="0" topLeftCell="E1" workbookViewId="0">
      <pane ySplit="6" topLeftCell="A34" activePane="bottomLeft" state="frozen"/>
      <selection pane="bottomLeft" activeCell="K39" sqref="K39:M47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12" t="s">
        <v>66</v>
      </c>
      <c r="C1" s="144"/>
      <c r="D1" s="113"/>
    </row>
    <row r="2" spans="1:27" ht="17.25" thickBot="1" x14ac:dyDescent="0.3">
      <c r="B2" s="114" t="s">
        <v>82</v>
      </c>
      <c r="C2" s="145"/>
      <c r="D2" s="115"/>
    </row>
    <row r="3" spans="1:27" ht="15.75" thickBot="1" x14ac:dyDescent="0.3"/>
    <row r="4" spans="1:27" x14ac:dyDescent="0.25">
      <c r="A4" s="25"/>
      <c r="B4" s="141" t="s">
        <v>72</v>
      </c>
      <c r="C4" s="142"/>
      <c r="D4" s="143"/>
      <c r="E4" s="25"/>
      <c r="F4" s="25"/>
      <c r="G4" s="25"/>
      <c r="H4" s="25"/>
      <c r="I4" s="141" t="s">
        <v>69</v>
      </c>
      <c r="J4" s="142"/>
      <c r="K4" s="143"/>
      <c r="L4" s="25"/>
      <c r="M4" s="25"/>
      <c r="N4" s="26"/>
      <c r="O4" s="25"/>
      <c r="P4" s="141" t="s">
        <v>70</v>
      </c>
      <c r="Q4" s="142"/>
      <c r="R4" s="143"/>
      <c r="S4" s="25"/>
      <c r="T4" s="25"/>
      <c r="U4" s="26"/>
      <c r="V4" s="25"/>
      <c r="W4" s="141" t="s">
        <v>73</v>
      </c>
      <c r="X4" s="142"/>
      <c r="Y4" s="143"/>
      <c r="Z4" s="25"/>
      <c r="AA4" s="25"/>
    </row>
    <row r="5" spans="1:27" x14ac:dyDescent="0.25">
      <c r="A5" s="139" t="s">
        <v>25</v>
      </c>
      <c r="B5" s="140" t="s">
        <v>26</v>
      </c>
      <c r="C5" s="140" t="s">
        <v>27</v>
      </c>
      <c r="D5" s="137" t="s">
        <v>28</v>
      </c>
      <c r="E5" s="140" t="s">
        <v>29</v>
      </c>
      <c r="F5" s="137" t="s">
        <v>30</v>
      </c>
      <c r="G5" s="27"/>
      <c r="H5" s="139" t="s">
        <v>25</v>
      </c>
      <c r="I5" s="140" t="s">
        <v>26</v>
      </c>
      <c r="J5" s="140" t="s">
        <v>27</v>
      </c>
      <c r="K5" s="137" t="s">
        <v>28</v>
      </c>
      <c r="L5" s="140" t="s">
        <v>29</v>
      </c>
      <c r="M5" s="137" t="s">
        <v>30</v>
      </c>
      <c r="N5" s="26"/>
      <c r="O5" s="139" t="s">
        <v>25</v>
      </c>
      <c r="P5" s="140" t="s">
        <v>26</v>
      </c>
      <c r="Q5" s="140" t="s">
        <v>27</v>
      </c>
      <c r="R5" s="137" t="s">
        <v>28</v>
      </c>
      <c r="S5" s="140" t="s">
        <v>29</v>
      </c>
      <c r="T5" s="137" t="s">
        <v>30</v>
      </c>
      <c r="U5" s="26"/>
      <c r="V5" s="139" t="s">
        <v>25</v>
      </c>
      <c r="W5" s="140" t="s">
        <v>26</v>
      </c>
      <c r="X5" s="140" t="s">
        <v>27</v>
      </c>
      <c r="Y5" s="137" t="s">
        <v>28</v>
      </c>
      <c r="Z5" s="140" t="s">
        <v>29</v>
      </c>
      <c r="AA5" s="137" t="s">
        <v>30</v>
      </c>
    </row>
    <row r="6" spans="1:27" x14ac:dyDescent="0.25">
      <c r="A6" s="139"/>
      <c r="B6" s="140"/>
      <c r="C6" s="140"/>
      <c r="D6" s="137"/>
      <c r="E6" s="140"/>
      <c r="F6" s="137"/>
      <c r="G6" s="28"/>
      <c r="H6" s="139"/>
      <c r="I6" s="140"/>
      <c r="J6" s="140"/>
      <c r="K6" s="137"/>
      <c r="L6" s="140"/>
      <c r="M6" s="137"/>
      <c r="N6" s="26"/>
      <c r="O6" s="139"/>
      <c r="P6" s="140"/>
      <c r="Q6" s="140"/>
      <c r="R6" s="137"/>
      <c r="S6" s="140"/>
      <c r="T6" s="137"/>
      <c r="U6" s="26"/>
      <c r="V6" s="139"/>
      <c r="W6" s="140"/>
      <c r="X6" s="140"/>
      <c r="Y6" s="137"/>
      <c r="Z6" s="140"/>
      <c r="AA6" s="137"/>
    </row>
    <row r="7" spans="1:27" x14ac:dyDescent="0.25">
      <c r="A7" s="66" t="s">
        <v>31</v>
      </c>
      <c r="B7" s="29">
        <v>116</v>
      </c>
      <c r="C7" s="30">
        <v>116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103">
        <f>+IFERROR(J7/I7,0)</f>
        <v>0</v>
      </c>
      <c r="L7" s="30">
        <f>+I7-J7</f>
        <v>0</v>
      </c>
      <c r="M7" s="103">
        <f>+IFERROR(L7/I7,0)</f>
        <v>0</v>
      </c>
      <c r="N7" s="26"/>
      <c r="O7" s="66" t="s">
        <v>31</v>
      </c>
      <c r="P7" s="29">
        <v>36</v>
      </c>
      <c r="Q7" s="29">
        <v>36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20</v>
      </c>
      <c r="X7" s="29">
        <v>20</v>
      </c>
      <c r="Y7" s="67">
        <f>+X7/W7</f>
        <v>1</v>
      </c>
      <c r="Z7" s="30">
        <f>+W7-X7</f>
        <v>0</v>
      </c>
      <c r="AA7" s="69">
        <f>+Z7/W7</f>
        <v>0</v>
      </c>
    </row>
    <row r="8" spans="1:27" x14ac:dyDescent="0.25">
      <c r="A8" s="66" t="s">
        <v>32</v>
      </c>
      <c r="B8" s="29">
        <v>37</v>
      </c>
      <c r="C8" s="30">
        <v>37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103">
        <f t="shared" ref="K8:K20" si="3">+IFERROR(J8/I8,0)</f>
        <v>0</v>
      </c>
      <c r="L8" s="30">
        <f t="shared" ref="L8:L21" si="4">+I8-J8</f>
        <v>0</v>
      </c>
      <c r="M8" s="103">
        <f t="shared" ref="M8:M21" si="5">+IFERROR(L8/I8,0)</f>
        <v>0</v>
      </c>
      <c r="N8" s="26"/>
      <c r="O8" s="66" t="s">
        <v>32</v>
      </c>
      <c r="P8" s="29">
        <v>11</v>
      </c>
      <c r="Q8" s="29">
        <v>11</v>
      </c>
      <c r="R8" s="67">
        <f t="shared" ref="R8:R21" si="6">+Q8/P8</f>
        <v>1</v>
      </c>
      <c r="S8" s="30">
        <f t="shared" ref="S8:S21" si="7">+P8-Q8</f>
        <v>0</v>
      </c>
      <c r="T8" s="69">
        <f t="shared" ref="T8:T21" si="8">+S8/P8</f>
        <v>0</v>
      </c>
      <c r="U8" s="26"/>
      <c r="V8" s="66" t="s">
        <v>32</v>
      </c>
      <c r="W8" s="29">
        <v>16</v>
      </c>
      <c r="X8" s="29">
        <v>16</v>
      </c>
      <c r="Y8" s="67">
        <f t="shared" ref="Y8:Y21" si="9">+X8/W8</f>
        <v>1</v>
      </c>
      <c r="Z8" s="30">
        <f t="shared" ref="Z8:Z21" si="10">+W8-X8</f>
        <v>0</v>
      </c>
      <c r="AA8" s="69">
        <f t="shared" ref="AA8:AA21" si="11">+Z8/W8</f>
        <v>0</v>
      </c>
    </row>
    <row r="9" spans="1:27" x14ac:dyDescent="0.25">
      <c r="A9" s="66" t="s">
        <v>74</v>
      </c>
      <c r="B9" s="29">
        <v>59</v>
      </c>
      <c r="C9" s="30">
        <v>59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103">
        <f t="shared" si="3"/>
        <v>0</v>
      </c>
      <c r="L9" s="30">
        <f t="shared" si="4"/>
        <v>0</v>
      </c>
      <c r="M9" s="103">
        <f t="shared" si="5"/>
        <v>0</v>
      </c>
      <c r="N9" s="26"/>
      <c r="O9" s="66" t="s">
        <v>74</v>
      </c>
      <c r="P9" s="29">
        <v>14</v>
      </c>
      <c r="Q9" s="29">
        <v>14</v>
      </c>
      <c r="R9" s="67">
        <f t="shared" si="6"/>
        <v>1</v>
      </c>
      <c r="S9" s="30">
        <f t="shared" si="7"/>
        <v>0</v>
      </c>
      <c r="T9" s="69">
        <f t="shared" si="8"/>
        <v>0</v>
      </c>
      <c r="U9" s="26"/>
      <c r="V9" s="66" t="s">
        <v>74</v>
      </c>
      <c r="W9" s="29">
        <v>15</v>
      </c>
      <c r="X9" s="29">
        <v>15</v>
      </c>
      <c r="Y9" s="67">
        <f t="shared" si="9"/>
        <v>1</v>
      </c>
      <c r="Z9" s="30">
        <f t="shared" si="10"/>
        <v>0</v>
      </c>
      <c r="AA9" s="69">
        <f t="shared" si="11"/>
        <v>0</v>
      </c>
    </row>
    <row r="10" spans="1:27" x14ac:dyDescent="0.25">
      <c r="A10" s="66" t="s">
        <v>75</v>
      </c>
      <c r="B10" s="29">
        <v>42</v>
      </c>
      <c r="C10" s="30">
        <v>42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103">
        <f t="shared" si="3"/>
        <v>0</v>
      </c>
      <c r="L10" s="30">
        <f t="shared" si="4"/>
        <v>0</v>
      </c>
      <c r="M10" s="103">
        <f t="shared" si="5"/>
        <v>0</v>
      </c>
      <c r="N10" s="26"/>
      <c r="O10" s="66" t="s">
        <v>75</v>
      </c>
      <c r="P10" s="29">
        <v>14</v>
      </c>
      <c r="Q10" s="29">
        <v>14</v>
      </c>
      <c r="R10" s="67">
        <f t="shared" si="6"/>
        <v>1</v>
      </c>
      <c r="S10" s="30">
        <f t="shared" si="7"/>
        <v>0</v>
      </c>
      <c r="T10" s="69">
        <f t="shared" si="8"/>
        <v>0</v>
      </c>
      <c r="U10" s="26"/>
      <c r="V10" s="66" t="s">
        <v>75</v>
      </c>
      <c r="W10" s="29">
        <v>8</v>
      </c>
      <c r="X10" s="29">
        <v>8</v>
      </c>
      <c r="Y10" s="67">
        <f t="shared" si="9"/>
        <v>1</v>
      </c>
      <c r="Z10" s="30">
        <f t="shared" si="10"/>
        <v>0</v>
      </c>
      <c r="AA10" s="69">
        <f t="shared" si="11"/>
        <v>0</v>
      </c>
    </row>
    <row r="11" spans="1:27" x14ac:dyDescent="0.25">
      <c r="A11" s="66" t="s">
        <v>76</v>
      </c>
      <c r="B11" s="29">
        <v>18</v>
      </c>
      <c r="C11" s="30">
        <v>18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103">
        <f t="shared" si="3"/>
        <v>0</v>
      </c>
      <c r="L11" s="30">
        <f t="shared" si="4"/>
        <v>0</v>
      </c>
      <c r="M11" s="103">
        <f t="shared" si="5"/>
        <v>0</v>
      </c>
      <c r="N11" s="26"/>
      <c r="O11" s="66" t="s">
        <v>76</v>
      </c>
      <c r="P11" s="29">
        <v>9</v>
      </c>
      <c r="Q11" s="29">
        <v>9</v>
      </c>
      <c r="R11" s="67">
        <f t="shared" si="6"/>
        <v>1</v>
      </c>
      <c r="S11" s="30">
        <f t="shared" si="7"/>
        <v>0</v>
      </c>
      <c r="T11" s="69">
        <f t="shared" si="8"/>
        <v>0</v>
      </c>
      <c r="U11" s="26"/>
      <c r="V11" s="66" t="s">
        <v>76</v>
      </c>
      <c r="W11" s="29">
        <v>3</v>
      </c>
      <c r="X11" s="29">
        <v>3</v>
      </c>
      <c r="Y11" s="67">
        <f t="shared" si="9"/>
        <v>1</v>
      </c>
      <c r="Z11" s="30">
        <f t="shared" si="10"/>
        <v>0</v>
      </c>
      <c r="AA11" s="69">
        <f t="shared" si="11"/>
        <v>0</v>
      </c>
    </row>
    <row r="12" spans="1:27" x14ac:dyDescent="0.25">
      <c r="A12" s="66" t="s">
        <v>36</v>
      </c>
      <c r="B12" s="29">
        <v>33</v>
      </c>
      <c r="C12" s="30">
        <v>32</v>
      </c>
      <c r="D12" s="67">
        <f t="shared" si="0"/>
        <v>0.96969696969696972</v>
      </c>
      <c r="E12" s="68">
        <f t="shared" si="1"/>
        <v>1</v>
      </c>
      <c r="F12" s="69">
        <f t="shared" si="2"/>
        <v>3.0303030303030304E-2</v>
      </c>
      <c r="G12" s="25"/>
      <c r="H12" s="66" t="s">
        <v>36</v>
      </c>
      <c r="I12" s="29"/>
      <c r="J12" s="29"/>
      <c r="K12" s="103">
        <f t="shared" si="3"/>
        <v>0</v>
      </c>
      <c r="L12" s="30">
        <f t="shared" si="4"/>
        <v>0</v>
      </c>
      <c r="M12" s="103">
        <f t="shared" si="5"/>
        <v>0</v>
      </c>
      <c r="N12" s="26"/>
      <c r="O12" s="66" t="s">
        <v>36</v>
      </c>
      <c r="P12" s="29">
        <v>7</v>
      </c>
      <c r="Q12" s="29">
        <v>7</v>
      </c>
      <c r="R12" s="67">
        <f t="shared" si="6"/>
        <v>1</v>
      </c>
      <c r="S12" s="30">
        <f t="shared" si="7"/>
        <v>0</v>
      </c>
      <c r="T12" s="69">
        <f t="shared" si="8"/>
        <v>0</v>
      </c>
      <c r="U12" s="26"/>
      <c r="V12" s="66" t="s">
        <v>36</v>
      </c>
      <c r="W12" s="29">
        <v>16</v>
      </c>
      <c r="X12" s="29">
        <v>16</v>
      </c>
      <c r="Y12" s="67">
        <f t="shared" si="9"/>
        <v>1</v>
      </c>
      <c r="Z12" s="30">
        <f t="shared" si="10"/>
        <v>0</v>
      </c>
      <c r="AA12" s="69">
        <f t="shared" si="11"/>
        <v>0</v>
      </c>
    </row>
    <row r="13" spans="1:27" x14ac:dyDescent="0.25">
      <c r="A13" s="66" t="s">
        <v>77</v>
      </c>
      <c r="B13" s="29">
        <v>18</v>
      </c>
      <c r="C13" s="30">
        <v>18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103">
        <f t="shared" si="3"/>
        <v>0</v>
      </c>
      <c r="L13" s="30">
        <f t="shared" si="4"/>
        <v>0</v>
      </c>
      <c r="M13" s="103">
        <f t="shared" si="5"/>
        <v>0</v>
      </c>
      <c r="N13" s="26"/>
      <c r="O13" s="66" t="s">
        <v>77</v>
      </c>
      <c r="P13" s="29">
        <v>6</v>
      </c>
      <c r="Q13" s="29">
        <v>6</v>
      </c>
      <c r="R13" s="67">
        <f t="shared" si="6"/>
        <v>1</v>
      </c>
      <c r="S13" s="30">
        <f t="shared" si="7"/>
        <v>0</v>
      </c>
      <c r="T13" s="69">
        <f t="shared" si="8"/>
        <v>0</v>
      </c>
      <c r="U13" s="26"/>
      <c r="V13" s="66" t="s">
        <v>77</v>
      </c>
      <c r="W13" s="29">
        <v>5</v>
      </c>
      <c r="X13" s="29">
        <v>5</v>
      </c>
      <c r="Y13" s="67">
        <f t="shared" si="9"/>
        <v>1</v>
      </c>
      <c r="Z13" s="30">
        <f t="shared" si="10"/>
        <v>0</v>
      </c>
      <c r="AA13" s="69">
        <f t="shared" si="11"/>
        <v>0</v>
      </c>
    </row>
    <row r="14" spans="1:27" x14ac:dyDescent="0.25">
      <c r="A14" s="66" t="s">
        <v>38</v>
      </c>
      <c r="B14" s="29">
        <v>73</v>
      </c>
      <c r="C14" s="30">
        <v>73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103">
        <f t="shared" si="3"/>
        <v>0</v>
      </c>
      <c r="L14" s="30">
        <f t="shared" si="4"/>
        <v>0</v>
      </c>
      <c r="M14" s="103">
        <f t="shared" si="5"/>
        <v>0</v>
      </c>
      <c r="N14" s="26"/>
      <c r="O14" s="66" t="s">
        <v>38</v>
      </c>
      <c r="P14" s="29">
        <v>29</v>
      </c>
      <c r="Q14" s="29">
        <v>29</v>
      </c>
      <c r="R14" s="67">
        <f t="shared" si="6"/>
        <v>1</v>
      </c>
      <c r="S14" s="30">
        <f t="shared" si="7"/>
        <v>0</v>
      </c>
      <c r="T14" s="69">
        <f t="shared" si="8"/>
        <v>0</v>
      </c>
      <c r="U14" s="26"/>
      <c r="V14" s="66" t="s">
        <v>38</v>
      </c>
      <c r="W14" s="29">
        <v>18</v>
      </c>
      <c r="X14" s="29">
        <v>18</v>
      </c>
      <c r="Y14" s="67">
        <f t="shared" si="9"/>
        <v>1</v>
      </c>
      <c r="Z14" s="30">
        <f t="shared" si="10"/>
        <v>0</v>
      </c>
      <c r="AA14" s="69">
        <f t="shared" si="11"/>
        <v>0</v>
      </c>
    </row>
    <row r="15" spans="1:27" x14ac:dyDescent="0.25">
      <c r="A15" s="66" t="s">
        <v>39</v>
      </c>
      <c r="B15" s="29">
        <v>88</v>
      </c>
      <c r="C15" s="30">
        <v>88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103">
        <f t="shared" si="3"/>
        <v>0</v>
      </c>
      <c r="L15" s="30">
        <f t="shared" si="4"/>
        <v>0</v>
      </c>
      <c r="M15" s="103">
        <f t="shared" si="5"/>
        <v>0</v>
      </c>
      <c r="N15" s="26"/>
      <c r="O15" s="66" t="s">
        <v>39</v>
      </c>
      <c r="P15" s="29">
        <v>28</v>
      </c>
      <c r="Q15" s="29">
        <v>28</v>
      </c>
      <c r="R15" s="67">
        <f t="shared" si="6"/>
        <v>1</v>
      </c>
      <c r="S15" s="30">
        <f t="shared" si="7"/>
        <v>0</v>
      </c>
      <c r="T15" s="69">
        <f t="shared" si="8"/>
        <v>0</v>
      </c>
      <c r="U15" s="26"/>
      <c r="V15" s="66" t="s">
        <v>39</v>
      </c>
      <c r="W15" s="29">
        <v>21</v>
      </c>
      <c r="X15" s="29">
        <v>21</v>
      </c>
      <c r="Y15" s="67">
        <f t="shared" si="9"/>
        <v>1</v>
      </c>
      <c r="Z15" s="30">
        <f t="shared" si="10"/>
        <v>0</v>
      </c>
      <c r="AA15" s="69">
        <f t="shared" si="11"/>
        <v>0</v>
      </c>
    </row>
    <row r="16" spans="1:27" x14ac:dyDescent="0.25">
      <c r="A16" s="66" t="s">
        <v>40</v>
      </c>
      <c r="B16" s="29">
        <v>216</v>
      </c>
      <c r="C16" s="30">
        <v>216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103">
        <f t="shared" si="3"/>
        <v>0</v>
      </c>
      <c r="L16" s="30">
        <f t="shared" si="4"/>
        <v>0</v>
      </c>
      <c r="M16" s="103">
        <f t="shared" si="5"/>
        <v>0</v>
      </c>
      <c r="N16" s="26"/>
      <c r="O16" s="66" t="s">
        <v>40</v>
      </c>
      <c r="P16" s="29">
        <v>63</v>
      </c>
      <c r="Q16" s="29">
        <v>63</v>
      </c>
      <c r="R16" s="67">
        <f t="shared" si="6"/>
        <v>1</v>
      </c>
      <c r="S16" s="30">
        <f t="shared" si="7"/>
        <v>0</v>
      </c>
      <c r="T16" s="69">
        <f t="shared" si="8"/>
        <v>0</v>
      </c>
      <c r="U16" s="26"/>
      <c r="V16" s="66" t="s">
        <v>40</v>
      </c>
      <c r="W16" s="29">
        <v>65</v>
      </c>
      <c r="X16" s="29">
        <v>65</v>
      </c>
      <c r="Y16" s="67">
        <f t="shared" si="9"/>
        <v>1</v>
      </c>
      <c r="Z16" s="30">
        <f t="shared" si="10"/>
        <v>0</v>
      </c>
      <c r="AA16" s="69">
        <f t="shared" si="11"/>
        <v>0</v>
      </c>
    </row>
    <row r="17" spans="1:27" x14ac:dyDescent="0.25">
      <c r="A17" s="66" t="s">
        <v>41</v>
      </c>
      <c r="B17" s="29">
        <v>774</v>
      </c>
      <c r="C17" s="30">
        <v>773</v>
      </c>
      <c r="D17" s="67">
        <f t="shared" si="0"/>
        <v>0.99870801033591727</v>
      </c>
      <c r="E17" s="68">
        <f t="shared" si="1"/>
        <v>1</v>
      </c>
      <c r="F17" s="69">
        <f t="shared" si="2"/>
        <v>1.2919896640826874E-3</v>
      </c>
      <c r="G17" s="25"/>
      <c r="H17" s="66" t="s">
        <v>41</v>
      </c>
      <c r="I17" s="29"/>
      <c r="J17" s="29"/>
      <c r="K17" s="103">
        <f t="shared" si="3"/>
        <v>0</v>
      </c>
      <c r="L17" s="30">
        <f t="shared" si="4"/>
        <v>0</v>
      </c>
      <c r="M17" s="103">
        <f t="shared" si="5"/>
        <v>0</v>
      </c>
      <c r="N17" s="26"/>
      <c r="O17" s="66" t="s">
        <v>41</v>
      </c>
      <c r="P17" s="29">
        <v>217</v>
      </c>
      <c r="Q17" s="29">
        <v>217</v>
      </c>
      <c r="R17" s="67">
        <f t="shared" si="6"/>
        <v>1</v>
      </c>
      <c r="S17" s="30">
        <f t="shared" si="7"/>
        <v>0</v>
      </c>
      <c r="T17" s="69">
        <f t="shared" si="8"/>
        <v>0</v>
      </c>
      <c r="U17" s="26"/>
      <c r="V17" s="66" t="s">
        <v>41</v>
      </c>
      <c r="W17" s="29">
        <v>208</v>
      </c>
      <c r="X17" s="29">
        <v>206</v>
      </c>
      <c r="Y17" s="67">
        <f t="shared" si="9"/>
        <v>0.99038461538461542</v>
      </c>
      <c r="Z17" s="30">
        <f t="shared" si="10"/>
        <v>2</v>
      </c>
      <c r="AA17" s="69">
        <f t="shared" si="11"/>
        <v>9.6153846153846159E-3</v>
      </c>
    </row>
    <row r="18" spans="1:27" x14ac:dyDescent="0.25">
      <c r="A18" s="66" t="s">
        <v>42</v>
      </c>
      <c r="B18" s="29">
        <v>225</v>
      </c>
      <c r="C18" s="30">
        <v>225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/>
      <c r="J18" s="29"/>
      <c r="K18" s="103">
        <f t="shared" si="3"/>
        <v>0</v>
      </c>
      <c r="L18" s="30">
        <f t="shared" si="4"/>
        <v>0</v>
      </c>
      <c r="M18" s="103">
        <f t="shared" si="5"/>
        <v>0</v>
      </c>
      <c r="N18" s="26"/>
      <c r="O18" s="66" t="s">
        <v>42</v>
      </c>
      <c r="P18" s="29">
        <v>79</v>
      </c>
      <c r="Q18" s="29">
        <v>79</v>
      </c>
      <c r="R18" s="67">
        <f t="shared" si="6"/>
        <v>1</v>
      </c>
      <c r="S18" s="30">
        <f t="shared" si="7"/>
        <v>0</v>
      </c>
      <c r="T18" s="69">
        <f t="shared" si="8"/>
        <v>0</v>
      </c>
      <c r="U18" s="26"/>
      <c r="V18" s="66" t="s">
        <v>42</v>
      </c>
      <c r="W18" s="29">
        <v>66</v>
      </c>
      <c r="X18" s="29">
        <v>66</v>
      </c>
      <c r="Y18" s="67">
        <f t="shared" si="9"/>
        <v>1</v>
      </c>
      <c r="Z18" s="30">
        <f t="shared" si="10"/>
        <v>0</v>
      </c>
      <c r="AA18" s="69">
        <f t="shared" si="11"/>
        <v>0</v>
      </c>
    </row>
    <row r="19" spans="1:27" x14ac:dyDescent="0.25">
      <c r="A19" s="66" t="s">
        <v>43</v>
      </c>
      <c r="B19" s="29">
        <v>154</v>
      </c>
      <c r="C19" s="29">
        <v>154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43</v>
      </c>
      <c r="I19" s="29"/>
      <c r="J19" s="29"/>
      <c r="K19" s="103">
        <f t="shared" si="3"/>
        <v>0</v>
      </c>
      <c r="L19" s="30">
        <f t="shared" si="4"/>
        <v>0</v>
      </c>
      <c r="M19" s="103">
        <f t="shared" si="5"/>
        <v>0</v>
      </c>
      <c r="N19" s="26"/>
      <c r="O19" s="66" t="s">
        <v>43</v>
      </c>
      <c r="P19" s="29">
        <v>40</v>
      </c>
      <c r="Q19" s="29">
        <v>40</v>
      </c>
      <c r="R19" s="67">
        <f t="shared" si="6"/>
        <v>1</v>
      </c>
      <c r="S19" s="30">
        <f t="shared" si="7"/>
        <v>0</v>
      </c>
      <c r="T19" s="69">
        <f t="shared" si="8"/>
        <v>0</v>
      </c>
      <c r="U19" s="26"/>
      <c r="V19" s="66" t="s">
        <v>43</v>
      </c>
      <c r="W19" s="29">
        <v>43</v>
      </c>
      <c r="X19" s="29">
        <v>43</v>
      </c>
      <c r="Y19" s="67">
        <f t="shared" si="9"/>
        <v>1</v>
      </c>
      <c r="Z19" s="30">
        <f t="shared" si="10"/>
        <v>0</v>
      </c>
      <c r="AA19" s="69">
        <f t="shared" si="11"/>
        <v>0</v>
      </c>
    </row>
    <row r="20" spans="1:27" x14ac:dyDescent="0.25">
      <c r="A20" s="66" t="s">
        <v>78</v>
      </c>
      <c r="B20" s="29">
        <v>64</v>
      </c>
      <c r="C20" s="30">
        <v>64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/>
      <c r="J20" s="29"/>
      <c r="K20" s="103">
        <f t="shared" si="3"/>
        <v>0</v>
      </c>
      <c r="L20" s="30">
        <f t="shared" si="4"/>
        <v>0</v>
      </c>
      <c r="M20" s="103">
        <f t="shared" si="5"/>
        <v>0</v>
      </c>
      <c r="N20" s="26"/>
      <c r="O20" s="66" t="s">
        <v>78</v>
      </c>
      <c r="P20" s="29">
        <v>11</v>
      </c>
      <c r="Q20" s="29">
        <v>11</v>
      </c>
      <c r="R20" s="67">
        <f t="shared" si="6"/>
        <v>1</v>
      </c>
      <c r="S20" s="30">
        <f t="shared" si="7"/>
        <v>0</v>
      </c>
      <c r="T20" s="69">
        <f t="shared" si="8"/>
        <v>0</v>
      </c>
      <c r="U20" s="26"/>
      <c r="V20" s="66" t="s">
        <v>78</v>
      </c>
      <c r="W20" s="29">
        <v>20</v>
      </c>
      <c r="X20" s="29">
        <v>20</v>
      </c>
      <c r="Y20" s="67">
        <f t="shared" si="9"/>
        <v>1</v>
      </c>
      <c r="Z20" s="30">
        <f t="shared" si="10"/>
        <v>0</v>
      </c>
      <c r="AA20" s="69">
        <f t="shared" si="11"/>
        <v>0</v>
      </c>
    </row>
    <row r="21" spans="1:27" x14ac:dyDescent="0.25">
      <c r="A21" s="66" t="s">
        <v>15</v>
      </c>
      <c r="B21" s="70">
        <f>SUM(B7:B20)</f>
        <v>1917</v>
      </c>
      <c r="C21" s="70">
        <f>SUM(C7:C20)</f>
        <v>1915</v>
      </c>
      <c r="D21" s="99">
        <f t="shared" si="0"/>
        <v>0.99895670318205532</v>
      </c>
      <c r="E21" s="71">
        <f t="shared" si="1"/>
        <v>2</v>
      </c>
      <c r="F21" s="42">
        <f t="shared" si="2"/>
        <v>1.0432968179447052E-3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103">
        <f>+IFERROR(J21/I21,0)</f>
        <v>0</v>
      </c>
      <c r="L21" s="42">
        <f t="shared" si="4"/>
        <v>0</v>
      </c>
      <c r="M21" s="103">
        <f t="shared" si="5"/>
        <v>0</v>
      </c>
      <c r="N21" s="26"/>
      <c r="O21" s="66" t="s">
        <v>15</v>
      </c>
      <c r="P21" s="70">
        <f>SUM(P7:P20)</f>
        <v>564</v>
      </c>
      <c r="Q21" s="70">
        <f>SUM(Q7:Q20)</f>
        <v>564</v>
      </c>
      <c r="R21" s="80">
        <f t="shared" si="6"/>
        <v>1</v>
      </c>
      <c r="S21" s="42">
        <f t="shared" si="7"/>
        <v>0</v>
      </c>
      <c r="T21" s="42">
        <f t="shared" si="8"/>
        <v>0</v>
      </c>
      <c r="U21" s="26"/>
      <c r="V21" s="66" t="s">
        <v>15</v>
      </c>
      <c r="W21" s="70">
        <f>SUM(W7:W20)</f>
        <v>524</v>
      </c>
      <c r="X21" s="70">
        <f>SUM(X7:X20)</f>
        <v>522</v>
      </c>
      <c r="Y21" s="80">
        <f t="shared" si="9"/>
        <v>0.99618320610687028</v>
      </c>
      <c r="Z21" s="95">
        <f t="shared" si="10"/>
        <v>2</v>
      </c>
      <c r="AA21" s="42">
        <f t="shared" si="11"/>
        <v>3.8167938931297708E-3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9" t="s">
        <v>45</v>
      </c>
      <c r="B23" s="140" t="s">
        <v>26</v>
      </c>
      <c r="C23" s="140" t="s">
        <v>27</v>
      </c>
      <c r="D23" s="137" t="s">
        <v>28</v>
      </c>
      <c r="E23" s="140" t="s">
        <v>29</v>
      </c>
      <c r="F23" s="137" t="s">
        <v>30</v>
      </c>
      <c r="G23" s="25"/>
      <c r="H23" s="139" t="s">
        <v>45</v>
      </c>
      <c r="I23" s="140" t="s">
        <v>26</v>
      </c>
      <c r="J23" s="140" t="s">
        <v>27</v>
      </c>
      <c r="K23" s="137" t="s">
        <v>28</v>
      </c>
      <c r="L23" s="140" t="s">
        <v>29</v>
      </c>
      <c r="M23" s="137" t="s">
        <v>30</v>
      </c>
      <c r="N23" s="26"/>
      <c r="O23" s="139" t="s">
        <v>45</v>
      </c>
      <c r="P23" s="140" t="s">
        <v>26</v>
      </c>
      <c r="Q23" s="140" t="s">
        <v>27</v>
      </c>
      <c r="R23" s="137" t="s">
        <v>28</v>
      </c>
      <c r="S23" s="140" t="s">
        <v>29</v>
      </c>
      <c r="T23" s="137" t="s">
        <v>30</v>
      </c>
      <c r="U23" s="26"/>
      <c r="V23" s="139" t="s">
        <v>45</v>
      </c>
      <c r="W23" s="140" t="s">
        <v>26</v>
      </c>
      <c r="X23" s="140" t="s">
        <v>27</v>
      </c>
      <c r="Y23" s="137" t="s">
        <v>28</v>
      </c>
      <c r="Z23" s="140" t="s">
        <v>29</v>
      </c>
      <c r="AA23" s="137" t="s">
        <v>30</v>
      </c>
    </row>
    <row r="24" spans="1:27" x14ac:dyDescent="0.25">
      <c r="A24" s="139"/>
      <c r="B24" s="140"/>
      <c r="C24" s="140"/>
      <c r="D24" s="137"/>
      <c r="E24" s="140"/>
      <c r="F24" s="137"/>
      <c r="G24" s="25"/>
      <c r="H24" s="139"/>
      <c r="I24" s="140"/>
      <c r="J24" s="140"/>
      <c r="K24" s="137"/>
      <c r="L24" s="140"/>
      <c r="M24" s="137"/>
      <c r="N24" s="26"/>
      <c r="O24" s="139"/>
      <c r="P24" s="140"/>
      <c r="Q24" s="140"/>
      <c r="R24" s="137"/>
      <c r="S24" s="140"/>
      <c r="T24" s="137"/>
      <c r="U24" s="26"/>
      <c r="V24" s="139"/>
      <c r="W24" s="140"/>
      <c r="X24" s="140"/>
      <c r="Y24" s="137"/>
      <c r="Z24" s="140"/>
      <c r="AA24" s="137"/>
    </row>
    <row r="25" spans="1:27" x14ac:dyDescent="0.25">
      <c r="A25" s="63" t="s">
        <v>46</v>
      </c>
      <c r="B25" s="35">
        <v>92</v>
      </c>
      <c r="C25" s="35">
        <v>92</v>
      </c>
      <c r="D25" s="34">
        <f>+C25/B25</f>
        <v>1</v>
      </c>
      <c r="E25" s="64">
        <f t="shared" ref="E25:E35" si="12">+B25-C25</f>
        <v>0</v>
      </c>
      <c r="F25" s="34">
        <f t="shared" ref="F25:F35" si="13">+E25/B25</f>
        <v>0</v>
      </c>
      <c r="G25" s="25"/>
      <c r="H25" s="63" t="s">
        <v>46</v>
      </c>
      <c r="I25" s="35"/>
      <c r="J25" s="35"/>
      <c r="K25" s="105">
        <f>+IFERROR(J25/I25,0)</f>
        <v>0</v>
      </c>
      <c r="L25" s="81">
        <f t="shared" ref="L25:L35" si="14">+I25-J25</f>
        <v>0</v>
      </c>
      <c r="M25" s="34">
        <f>+IFERROR(L25/I25,0)</f>
        <v>0</v>
      </c>
      <c r="N25" s="26"/>
      <c r="O25" s="63" t="s">
        <v>46</v>
      </c>
      <c r="P25" s="35">
        <v>35</v>
      </c>
      <c r="Q25" s="35">
        <v>35</v>
      </c>
      <c r="R25" s="34">
        <f>+Q25/P25</f>
        <v>1</v>
      </c>
      <c r="S25" s="81">
        <f t="shared" ref="S25:S35" si="15">+P25-Q25</f>
        <v>0</v>
      </c>
      <c r="T25" s="34">
        <f t="shared" ref="T25:T35" si="16">+S25/P25</f>
        <v>0</v>
      </c>
      <c r="U25" s="26"/>
      <c r="V25" s="63" t="s">
        <v>46</v>
      </c>
      <c r="W25" s="35">
        <v>37</v>
      </c>
      <c r="X25" s="81">
        <v>37</v>
      </c>
      <c r="Y25" s="34">
        <f>+X25/W25</f>
        <v>1</v>
      </c>
      <c r="Z25" s="81">
        <f t="shared" ref="Z25:Z35" si="17">+W25-X25</f>
        <v>0</v>
      </c>
      <c r="AA25" s="34">
        <f t="shared" ref="AA25:AA35" si="18">+Z25/W25</f>
        <v>0</v>
      </c>
    </row>
    <row r="26" spans="1:27" x14ac:dyDescent="0.25">
      <c r="A26" s="63" t="s">
        <v>47</v>
      </c>
      <c r="B26" s="35">
        <v>113</v>
      </c>
      <c r="C26" s="35">
        <v>113</v>
      </c>
      <c r="D26" s="34">
        <f t="shared" ref="D26:D35" si="19">+C26/B26</f>
        <v>1</v>
      </c>
      <c r="E26" s="64">
        <f t="shared" si="12"/>
        <v>0</v>
      </c>
      <c r="F26" s="34">
        <f t="shared" si="13"/>
        <v>0</v>
      </c>
      <c r="G26" s="25"/>
      <c r="H26" s="63" t="s">
        <v>47</v>
      </c>
      <c r="I26" s="35"/>
      <c r="J26" s="35"/>
      <c r="K26" s="105">
        <f t="shared" ref="K26:K35" si="20">+IFERROR(J26/I26,0)</f>
        <v>0</v>
      </c>
      <c r="L26" s="81">
        <f t="shared" si="14"/>
        <v>0</v>
      </c>
      <c r="M26" s="34">
        <f t="shared" ref="M26:M35" si="21">+IFERROR(L26/I26,0)</f>
        <v>0</v>
      </c>
      <c r="N26" s="26"/>
      <c r="O26" s="63" t="s">
        <v>47</v>
      </c>
      <c r="P26" s="35">
        <v>45</v>
      </c>
      <c r="Q26" s="35">
        <v>45</v>
      </c>
      <c r="R26" s="34">
        <f t="shared" ref="R26:R35" si="22">+Q26/P26</f>
        <v>1</v>
      </c>
      <c r="S26" s="81">
        <f t="shared" si="15"/>
        <v>0</v>
      </c>
      <c r="T26" s="34">
        <f t="shared" si="16"/>
        <v>0</v>
      </c>
      <c r="U26" s="26"/>
      <c r="V26" s="63" t="s">
        <v>47</v>
      </c>
      <c r="W26" s="35">
        <v>43</v>
      </c>
      <c r="X26" s="81">
        <v>43</v>
      </c>
      <c r="Y26" s="34">
        <f t="shared" ref="Y26:Y35" si="23">+X26/W26</f>
        <v>1</v>
      </c>
      <c r="Z26" s="81">
        <f t="shared" si="17"/>
        <v>0</v>
      </c>
      <c r="AA26" s="34">
        <f t="shared" si="18"/>
        <v>0</v>
      </c>
    </row>
    <row r="27" spans="1:27" x14ac:dyDescent="0.25">
      <c r="A27" s="63" t="s">
        <v>79</v>
      </c>
      <c r="B27" s="35">
        <v>33</v>
      </c>
      <c r="C27" s="35">
        <v>33</v>
      </c>
      <c r="D27" s="34">
        <f t="shared" si="19"/>
        <v>1</v>
      </c>
      <c r="E27" s="64">
        <f t="shared" si="12"/>
        <v>0</v>
      </c>
      <c r="F27" s="34">
        <f t="shared" si="13"/>
        <v>0</v>
      </c>
      <c r="G27" s="25"/>
      <c r="H27" s="63" t="s">
        <v>79</v>
      </c>
      <c r="I27" s="35"/>
      <c r="J27" s="35"/>
      <c r="K27" s="105">
        <f t="shared" si="20"/>
        <v>0</v>
      </c>
      <c r="L27" s="81">
        <f t="shared" si="14"/>
        <v>0</v>
      </c>
      <c r="M27" s="34">
        <f t="shared" si="21"/>
        <v>0</v>
      </c>
      <c r="N27" s="26"/>
      <c r="O27" s="63" t="s">
        <v>79</v>
      </c>
      <c r="P27" s="35">
        <v>10</v>
      </c>
      <c r="Q27" s="35">
        <v>10</v>
      </c>
      <c r="R27" s="34">
        <f t="shared" si="22"/>
        <v>1</v>
      </c>
      <c r="S27" s="81">
        <f t="shared" si="15"/>
        <v>0</v>
      </c>
      <c r="T27" s="34">
        <f t="shared" si="16"/>
        <v>0</v>
      </c>
      <c r="U27" s="26"/>
      <c r="V27" s="63" t="s">
        <v>79</v>
      </c>
      <c r="W27" s="35">
        <v>16</v>
      </c>
      <c r="X27" s="81">
        <v>16</v>
      </c>
      <c r="Y27" s="34">
        <f t="shared" si="23"/>
        <v>1</v>
      </c>
      <c r="Z27" s="81">
        <f t="shared" si="17"/>
        <v>0</v>
      </c>
      <c r="AA27" s="34">
        <f t="shared" si="18"/>
        <v>0</v>
      </c>
    </row>
    <row r="28" spans="1:27" x14ac:dyDescent="0.25">
      <c r="A28" s="63" t="s">
        <v>80</v>
      </c>
      <c r="B28" s="35">
        <v>471</v>
      </c>
      <c r="C28" s="35">
        <v>471</v>
      </c>
      <c r="D28" s="34">
        <f t="shared" si="19"/>
        <v>1</v>
      </c>
      <c r="E28" s="64">
        <f t="shared" si="12"/>
        <v>0</v>
      </c>
      <c r="F28" s="34">
        <f t="shared" si="13"/>
        <v>0</v>
      </c>
      <c r="G28" s="25"/>
      <c r="H28" s="63" t="s">
        <v>80</v>
      </c>
      <c r="I28" s="35"/>
      <c r="J28" s="35"/>
      <c r="K28" s="105">
        <f t="shared" si="20"/>
        <v>0</v>
      </c>
      <c r="L28" s="81">
        <f t="shared" si="14"/>
        <v>0</v>
      </c>
      <c r="M28" s="34">
        <f t="shared" si="21"/>
        <v>0</v>
      </c>
      <c r="N28" s="26"/>
      <c r="O28" s="63" t="s">
        <v>80</v>
      </c>
      <c r="P28" s="35">
        <v>125</v>
      </c>
      <c r="Q28" s="35">
        <v>125</v>
      </c>
      <c r="R28" s="34">
        <f t="shared" si="22"/>
        <v>1</v>
      </c>
      <c r="S28" s="81">
        <f t="shared" si="15"/>
        <v>0</v>
      </c>
      <c r="T28" s="34">
        <f t="shared" si="16"/>
        <v>0</v>
      </c>
      <c r="U28" s="26"/>
      <c r="V28" s="63" t="s">
        <v>80</v>
      </c>
      <c r="W28" s="35">
        <v>118</v>
      </c>
      <c r="X28" s="81">
        <v>118</v>
      </c>
      <c r="Y28" s="34">
        <f t="shared" si="23"/>
        <v>1</v>
      </c>
      <c r="Z28" s="81">
        <f t="shared" si="17"/>
        <v>0</v>
      </c>
      <c r="AA28" s="34">
        <f t="shared" si="18"/>
        <v>0</v>
      </c>
    </row>
    <row r="29" spans="1:27" x14ac:dyDescent="0.25">
      <c r="A29" s="63" t="s">
        <v>50</v>
      </c>
      <c r="B29" s="35">
        <v>15</v>
      </c>
      <c r="C29" s="35">
        <v>15</v>
      </c>
      <c r="D29" s="34">
        <f t="shared" si="19"/>
        <v>1</v>
      </c>
      <c r="E29" s="64">
        <f t="shared" si="12"/>
        <v>0</v>
      </c>
      <c r="F29" s="34">
        <f t="shared" si="13"/>
        <v>0</v>
      </c>
      <c r="G29" s="25"/>
      <c r="H29" s="63" t="s">
        <v>50</v>
      </c>
      <c r="I29" s="35"/>
      <c r="J29" s="35"/>
      <c r="K29" s="105">
        <f t="shared" si="20"/>
        <v>0</v>
      </c>
      <c r="L29" s="81">
        <f t="shared" si="14"/>
        <v>0</v>
      </c>
      <c r="M29" s="34">
        <f t="shared" si="21"/>
        <v>0</v>
      </c>
      <c r="N29" s="26"/>
      <c r="O29" s="63" t="s">
        <v>50</v>
      </c>
      <c r="P29" s="35">
        <v>0</v>
      </c>
      <c r="Q29" s="35">
        <v>0</v>
      </c>
      <c r="R29" s="34" t="str">
        <f>IFERROR(+Q29/P29,"0.00%")</f>
        <v>0.00%</v>
      </c>
      <c r="S29" s="81">
        <f t="shared" si="15"/>
        <v>0</v>
      </c>
      <c r="T29" s="34" t="str">
        <f>IFERROR(+S29/P29,"0.00%")</f>
        <v>0.00%</v>
      </c>
      <c r="U29" s="26"/>
      <c r="V29" s="63" t="s">
        <v>50</v>
      </c>
      <c r="W29" s="35">
        <v>3</v>
      </c>
      <c r="X29" s="81">
        <v>3</v>
      </c>
      <c r="Y29" s="34">
        <f t="shared" si="23"/>
        <v>1</v>
      </c>
      <c r="Z29" s="81">
        <f t="shared" si="17"/>
        <v>0</v>
      </c>
      <c r="AA29" s="34">
        <f t="shared" si="18"/>
        <v>0</v>
      </c>
    </row>
    <row r="30" spans="1:27" x14ac:dyDescent="0.25">
      <c r="A30" s="63" t="s">
        <v>51</v>
      </c>
      <c r="B30" s="35">
        <v>97</v>
      </c>
      <c r="C30" s="35">
        <v>97</v>
      </c>
      <c r="D30" s="34">
        <f t="shared" si="19"/>
        <v>1</v>
      </c>
      <c r="E30" s="64">
        <f t="shared" si="12"/>
        <v>0</v>
      </c>
      <c r="F30" s="34">
        <f t="shared" si="13"/>
        <v>0</v>
      </c>
      <c r="G30" s="25"/>
      <c r="H30" s="63" t="s">
        <v>51</v>
      </c>
      <c r="I30" s="35"/>
      <c r="J30" s="35"/>
      <c r="K30" s="105">
        <f t="shared" si="20"/>
        <v>0</v>
      </c>
      <c r="L30" s="81">
        <f t="shared" si="14"/>
        <v>0</v>
      </c>
      <c r="M30" s="34">
        <f t="shared" si="21"/>
        <v>0</v>
      </c>
      <c r="N30" s="26"/>
      <c r="O30" s="63" t="s">
        <v>51</v>
      </c>
      <c r="P30" s="35">
        <v>27</v>
      </c>
      <c r="Q30" s="35">
        <v>27</v>
      </c>
      <c r="R30" s="34">
        <f t="shared" si="22"/>
        <v>1</v>
      </c>
      <c r="S30" s="81">
        <f t="shared" si="15"/>
        <v>0</v>
      </c>
      <c r="T30" s="34">
        <f t="shared" si="16"/>
        <v>0</v>
      </c>
      <c r="U30" s="26"/>
      <c r="V30" s="63" t="s">
        <v>51</v>
      </c>
      <c r="W30" s="35">
        <v>34</v>
      </c>
      <c r="X30" s="81">
        <v>34</v>
      </c>
      <c r="Y30" s="34">
        <f t="shared" si="23"/>
        <v>1</v>
      </c>
      <c r="Z30" s="81">
        <f t="shared" si="17"/>
        <v>0</v>
      </c>
      <c r="AA30" s="34">
        <f t="shared" si="18"/>
        <v>0</v>
      </c>
    </row>
    <row r="31" spans="1:27" x14ac:dyDescent="0.25">
      <c r="A31" s="63" t="s">
        <v>52</v>
      </c>
      <c r="B31" s="35">
        <v>102</v>
      </c>
      <c r="C31" s="35">
        <v>101</v>
      </c>
      <c r="D31" s="34">
        <f t="shared" si="19"/>
        <v>0.99019607843137258</v>
      </c>
      <c r="E31" s="64">
        <f t="shared" si="12"/>
        <v>1</v>
      </c>
      <c r="F31" s="34">
        <f t="shared" si="13"/>
        <v>9.8039215686274508E-3</v>
      </c>
      <c r="G31" s="25"/>
      <c r="H31" s="63" t="s">
        <v>52</v>
      </c>
      <c r="I31" s="35"/>
      <c r="J31" s="35"/>
      <c r="K31" s="105">
        <f t="shared" si="20"/>
        <v>0</v>
      </c>
      <c r="L31" s="81">
        <f t="shared" si="14"/>
        <v>0</v>
      </c>
      <c r="M31" s="34">
        <f t="shared" si="21"/>
        <v>0</v>
      </c>
      <c r="N31" s="26"/>
      <c r="O31" s="63" t="s">
        <v>52</v>
      </c>
      <c r="P31" s="35">
        <v>39</v>
      </c>
      <c r="Q31" s="35">
        <v>39</v>
      </c>
      <c r="R31" s="34">
        <f t="shared" si="22"/>
        <v>1</v>
      </c>
      <c r="S31" s="81">
        <f t="shared" si="15"/>
        <v>0</v>
      </c>
      <c r="T31" s="34">
        <f t="shared" si="16"/>
        <v>0</v>
      </c>
      <c r="U31" s="26"/>
      <c r="V31" s="63" t="s">
        <v>52</v>
      </c>
      <c r="W31" s="35">
        <v>27</v>
      </c>
      <c r="X31" s="81">
        <v>27</v>
      </c>
      <c r="Y31" s="34">
        <f t="shared" si="23"/>
        <v>1</v>
      </c>
      <c r="Z31" s="81">
        <f t="shared" si="17"/>
        <v>0</v>
      </c>
      <c r="AA31" s="34">
        <f t="shared" si="18"/>
        <v>0</v>
      </c>
    </row>
    <row r="32" spans="1:27" x14ac:dyDescent="0.25">
      <c r="A32" s="63" t="s">
        <v>53</v>
      </c>
      <c r="B32" s="35">
        <v>17</v>
      </c>
      <c r="C32" s="35">
        <v>17</v>
      </c>
      <c r="D32" s="34">
        <f t="shared" si="19"/>
        <v>1</v>
      </c>
      <c r="E32" s="64">
        <f t="shared" si="12"/>
        <v>0</v>
      </c>
      <c r="F32" s="34">
        <f t="shared" si="13"/>
        <v>0</v>
      </c>
      <c r="G32" s="25"/>
      <c r="H32" s="63" t="s">
        <v>53</v>
      </c>
      <c r="I32" s="35"/>
      <c r="J32" s="35"/>
      <c r="K32" s="105">
        <f t="shared" si="20"/>
        <v>0</v>
      </c>
      <c r="L32" s="81">
        <f t="shared" si="14"/>
        <v>0</v>
      </c>
      <c r="M32" s="34">
        <f t="shared" si="21"/>
        <v>0</v>
      </c>
      <c r="N32" s="26"/>
      <c r="O32" s="63" t="s">
        <v>53</v>
      </c>
      <c r="P32" s="35">
        <v>5</v>
      </c>
      <c r="Q32" s="35">
        <v>5</v>
      </c>
      <c r="R32" s="34">
        <f t="shared" si="22"/>
        <v>1</v>
      </c>
      <c r="S32" s="81">
        <f t="shared" si="15"/>
        <v>0</v>
      </c>
      <c r="T32" s="34">
        <f t="shared" si="16"/>
        <v>0</v>
      </c>
      <c r="U32" s="26"/>
      <c r="V32" s="63" t="s">
        <v>53</v>
      </c>
      <c r="W32" s="35">
        <v>8</v>
      </c>
      <c r="X32" s="81">
        <v>8</v>
      </c>
      <c r="Y32" s="34">
        <f t="shared" si="23"/>
        <v>1</v>
      </c>
      <c r="Z32" s="81">
        <f t="shared" si="17"/>
        <v>0</v>
      </c>
      <c r="AA32" s="34">
        <f t="shared" si="18"/>
        <v>0</v>
      </c>
    </row>
    <row r="33" spans="1:27" x14ac:dyDescent="0.25">
      <c r="A33" s="63" t="s">
        <v>54</v>
      </c>
      <c r="B33" s="35">
        <v>6</v>
      </c>
      <c r="C33" s="35">
        <v>6</v>
      </c>
      <c r="D33" s="34">
        <f t="shared" si="19"/>
        <v>1</v>
      </c>
      <c r="E33" s="64">
        <f t="shared" si="12"/>
        <v>0</v>
      </c>
      <c r="F33" s="34">
        <f t="shared" si="13"/>
        <v>0</v>
      </c>
      <c r="G33" s="25"/>
      <c r="H33" s="63" t="s">
        <v>54</v>
      </c>
      <c r="I33" s="35"/>
      <c r="J33" s="35"/>
      <c r="K33" s="105">
        <f t="shared" si="20"/>
        <v>0</v>
      </c>
      <c r="L33" s="81">
        <f t="shared" si="14"/>
        <v>0</v>
      </c>
      <c r="M33" s="34">
        <f t="shared" si="21"/>
        <v>0</v>
      </c>
      <c r="N33" s="26"/>
      <c r="O33" s="63" t="s">
        <v>54</v>
      </c>
      <c r="P33" s="35">
        <v>1</v>
      </c>
      <c r="Q33" s="35">
        <v>1</v>
      </c>
      <c r="R33" s="34">
        <f t="shared" si="22"/>
        <v>1</v>
      </c>
      <c r="S33" s="81">
        <f t="shared" si="15"/>
        <v>0</v>
      </c>
      <c r="T33" s="34">
        <f t="shared" si="16"/>
        <v>0</v>
      </c>
      <c r="U33" s="26"/>
      <c r="V33" s="63" t="s">
        <v>54</v>
      </c>
      <c r="W33" s="35">
        <v>4</v>
      </c>
      <c r="X33" s="81">
        <v>4</v>
      </c>
      <c r="Y33" s="34">
        <f t="shared" si="23"/>
        <v>1</v>
      </c>
      <c r="Z33" s="81">
        <f t="shared" si="17"/>
        <v>0</v>
      </c>
      <c r="AA33" s="34">
        <f t="shared" si="18"/>
        <v>0</v>
      </c>
    </row>
    <row r="34" spans="1:27" x14ac:dyDescent="0.25">
      <c r="A34" s="63" t="s">
        <v>55</v>
      </c>
      <c r="B34" s="35">
        <v>9</v>
      </c>
      <c r="C34" s="35">
        <v>9</v>
      </c>
      <c r="D34" s="34">
        <f t="shared" si="19"/>
        <v>1</v>
      </c>
      <c r="E34" s="64">
        <f t="shared" si="12"/>
        <v>0</v>
      </c>
      <c r="F34" s="34">
        <f t="shared" si="13"/>
        <v>0</v>
      </c>
      <c r="G34" s="25"/>
      <c r="H34" s="63" t="s">
        <v>55</v>
      </c>
      <c r="I34" s="35"/>
      <c r="J34" s="35"/>
      <c r="K34" s="105">
        <f t="shared" si="20"/>
        <v>0</v>
      </c>
      <c r="L34" s="81">
        <f t="shared" si="14"/>
        <v>0</v>
      </c>
      <c r="M34" s="34">
        <f t="shared" si="21"/>
        <v>0</v>
      </c>
      <c r="N34" s="26"/>
      <c r="O34" s="63" t="s">
        <v>55</v>
      </c>
      <c r="P34" s="35">
        <v>3</v>
      </c>
      <c r="Q34" s="35">
        <v>3</v>
      </c>
      <c r="R34" s="34">
        <f t="shared" si="22"/>
        <v>1</v>
      </c>
      <c r="S34" s="81">
        <f t="shared" si="15"/>
        <v>0</v>
      </c>
      <c r="T34" s="34">
        <f t="shared" si="16"/>
        <v>0</v>
      </c>
      <c r="U34" s="26"/>
      <c r="V34" s="63" t="s">
        <v>55</v>
      </c>
      <c r="W34" s="35">
        <v>3</v>
      </c>
      <c r="X34" s="81">
        <v>3</v>
      </c>
      <c r="Y34" s="34">
        <f t="shared" si="23"/>
        <v>1</v>
      </c>
      <c r="Z34" s="81">
        <f t="shared" si="17"/>
        <v>0</v>
      </c>
      <c r="AA34" s="34">
        <f t="shared" si="18"/>
        <v>0</v>
      </c>
    </row>
    <row r="35" spans="1:27" x14ac:dyDescent="0.25">
      <c r="A35" s="63" t="s">
        <v>15</v>
      </c>
      <c r="B35" s="65">
        <f>SUM(B25:B34)</f>
        <v>955</v>
      </c>
      <c r="C35" s="65">
        <f>SUM(C25:C34)</f>
        <v>954</v>
      </c>
      <c r="D35" s="36">
        <f t="shared" si="19"/>
        <v>0.99895287958115186</v>
      </c>
      <c r="E35" s="76">
        <f t="shared" si="12"/>
        <v>1</v>
      </c>
      <c r="F35" s="36">
        <f t="shared" si="13"/>
        <v>1.0471204188481676E-3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105">
        <f t="shared" si="20"/>
        <v>0</v>
      </c>
      <c r="L35" s="36">
        <f t="shared" si="14"/>
        <v>0</v>
      </c>
      <c r="M35" s="34">
        <f t="shared" si="21"/>
        <v>0</v>
      </c>
      <c r="N35" s="26"/>
      <c r="O35" s="63" t="s">
        <v>15</v>
      </c>
      <c r="P35" s="65">
        <f>SUM(P25:P34)</f>
        <v>290</v>
      </c>
      <c r="Q35" s="85">
        <f>SUM(Q25:Q34)</f>
        <v>290</v>
      </c>
      <c r="R35" s="36">
        <f t="shared" si="22"/>
        <v>1</v>
      </c>
      <c r="S35" s="36">
        <f t="shared" si="15"/>
        <v>0</v>
      </c>
      <c r="T35" s="36">
        <f t="shared" si="16"/>
        <v>0</v>
      </c>
      <c r="U35" s="26"/>
      <c r="V35" s="63" t="s">
        <v>15</v>
      </c>
      <c r="W35" s="65">
        <f>SUM(W25:W34)</f>
        <v>293</v>
      </c>
      <c r="X35" s="65">
        <f>SUM(X25:X34)</f>
        <v>293</v>
      </c>
      <c r="Y35" s="36">
        <f t="shared" si="23"/>
        <v>1</v>
      </c>
      <c r="Z35" s="94">
        <f t="shared" si="17"/>
        <v>0</v>
      </c>
      <c r="AA35" s="36">
        <f t="shared" si="18"/>
        <v>0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8" t="s">
        <v>56</v>
      </c>
      <c r="B37" s="138" t="s">
        <v>26</v>
      </c>
      <c r="C37" s="138" t="s">
        <v>27</v>
      </c>
      <c r="D37" s="137" t="s">
        <v>28</v>
      </c>
      <c r="E37" s="138" t="s">
        <v>29</v>
      </c>
      <c r="F37" s="137" t="s">
        <v>30</v>
      </c>
      <c r="G37" s="25"/>
      <c r="H37" s="138" t="s">
        <v>56</v>
      </c>
      <c r="I37" s="138" t="s">
        <v>26</v>
      </c>
      <c r="J37" s="138" t="s">
        <v>27</v>
      </c>
      <c r="K37" s="137" t="s">
        <v>28</v>
      </c>
      <c r="L37" s="138" t="s">
        <v>29</v>
      </c>
      <c r="M37" s="137" t="s">
        <v>30</v>
      </c>
      <c r="N37" s="26"/>
      <c r="O37" s="138" t="s">
        <v>56</v>
      </c>
      <c r="P37" s="138" t="s">
        <v>26</v>
      </c>
      <c r="Q37" s="138" t="s">
        <v>27</v>
      </c>
      <c r="R37" s="137" t="s">
        <v>28</v>
      </c>
      <c r="S37" s="138" t="s">
        <v>29</v>
      </c>
      <c r="T37" s="137" t="s">
        <v>30</v>
      </c>
      <c r="U37" s="26"/>
      <c r="V37" s="138" t="s">
        <v>56</v>
      </c>
      <c r="W37" s="138" t="s">
        <v>26</v>
      </c>
      <c r="X37" s="138" t="s">
        <v>27</v>
      </c>
      <c r="Y37" s="137" t="s">
        <v>28</v>
      </c>
      <c r="Z37" s="138" t="s">
        <v>29</v>
      </c>
      <c r="AA37" s="137" t="s">
        <v>30</v>
      </c>
    </row>
    <row r="38" spans="1:27" x14ac:dyDescent="0.25">
      <c r="A38" s="138"/>
      <c r="B38" s="138"/>
      <c r="C38" s="138"/>
      <c r="D38" s="137"/>
      <c r="E38" s="138"/>
      <c r="F38" s="137"/>
      <c r="G38" s="25"/>
      <c r="H38" s="138"/>
      <c r="I38" s="138"/>
      <c r="J38" s="138"/>
      <c r="K38" s="137"/>
      <c r="L38" s="138"/>
      <c r="M38" s="137"/>
      <c r="N38" s="26"/>
      <c r="O38" s="138"/>
      <c r="P38" s="138"/>
      <c r="Q38" s="138"/>
      <c r="R38" s="137"/>
      <c r="S38" s="138"/>
      <c r="T38" s="137"/>
      <c r="U38" s="26"/>
      <c r="V38" s="138"/>
      <c r="W38" s="138"/>
      <c r="X38" s="138"/>
      <c r="Y38" s="137"/>
      <c r="Z38" s="138"/>
      <c r="AA38" s="137"/>
    </row>
    <row r="39" spans="1:27" x14ac:dyDescent="0.25">
      <c r="A39" s="72" t="s">
        <v>57</v>
      </c>
      <c r="B39" s="38">
        <v>6224</v>
      </c>
      <c r="C39" s="38">
        <v>6221</v>
      </c>
      <c r="D39" s="39">
        <f>+C39/B39</f>
        <v>0.99951799485861181</v>
      </c>
      <c r="E39" s="73">
        <f t="shared" ref="E39:E47" si="24">+B39-C39</f>
        <v>3</v>
      </c>
      <c r="F39" s="39">
        <f t="shared" ref="F39:F47" si="25">+E39/B39</f>
        <v>4.820051413881748E-4</v>
      </c>
      <c r="G39" s="25"/>
      <c r="H39" s="72" t="s">
        <v>57</v>
      </c>
      <c r="I39" s="38"/>
      <c r="J39" s="38"/>
      <c r="K39" s="104">
        <f>+IFERROR(J39/I39,0)</f>
        <v>0</v>
      </c>
      <c r="L39" s="40">
        <f t="shared" ref="L39:L47" si="26">+I39-J39</f>
        <v>0</v>
      </c>
      <c r="M39" s="39">
        <f>+IFERROR(L39/I39,0)</f>
        <v>0</v>
      </c>
      <c r="N39" s="26"/>
      <c r="O39" s="72" t="s">
        <v>57</v>
      </c>
      <c r="P39" s="38">
        <v>5597</v>
      </c>
      <c r="Q39" s="38">
        <v>5597</v>
      </c>
      <c r="R39" s="39">
        <f>+Q39/P39</f>
        <v>1</v>
      </c>
      <c r="S39" s="40">
        <f t="shared" ref="S39:S47" si="27">+P39-Q39</f>
        <v>0</v>
      </c>
      <c r="T39" s="39">
        <f t="shared" ref="T39:T47" si="28">+S39/P39</f>
        <v>0</v>
      </c>
      <c r="U39" s="26"/>
      <c r="V39" s="72" t="s">
        <v>57</v>
      </c>
      <c r="W39" s="38">
        <v>4883</v>
      </c>
      <c r="X39" s="40">
        <v>4883</v>
      </c>
      <c r="Y39" s="39">
        <f>+X39/W39</f>
        <v>1</v>
      </c>
      <c r="Z39" s="40">
        <f t="shared" ref="Z39:Z47" si="29">+W39-X39</f>
        <v>0</v>
      </c>
      <c r="AA39" s="39">
        <f t="shared" ref="AA39:AA47" si="30">+Z39/W39</f>
        <v>0</v>
      </c>
    </row>
    <row r="40" spans="1:27" x14ac:dyDescent="0.25">
      <c r="A40" s="72" t="s">
        <v>58</v>
      </c>
      <c r="B40" s="38">
        <v>2859</v>
      </c>
      <c r="C40" s="38">
        <v>2857</v>
      </c>
      <c r="D40" s="39">
        <f t="shared" ref="D40:D47" si="31">+C40/B40</f>
        <v>0.99930045470444206</v>
      </c>
      <c r="E40" s="73">
        <f t="shared" si="24"/>
        <v>2</v>
      </c>
      <c r="F40" s="39">
        <f t="shared" si="25"/>
        <v>6.9954529555788739E-4</v>
      </c>
      <c r="G40" s="25"/>
      <c r="H40" s="72" t="s">
        <v>58</v>
      </c>
      <c r="I40" s="38"/>
      <c r="J40" s="38"/>
      <c r="K40" s="104">
        <f t="shared" ref="K40:K47" si="32">+IFERROR(J40/I40,0)</f>
        <v>0</v>
      </c>
      <c r="L40" s="40">
        <f t="shared" si="26"/>
        <v>0</v>
      </c>
      <c r="M40" s="39">
        <f t="shared" ref="M40:M47" si="33">+IFERROR(L40/I40,0)</f>
        <v>0</v>
      </c>
      <c r="N40" s="26"/>
      <c r="O40" s="72" t="s">
        <v>58</v>
      </c>
      <c r="P40" s="38">
        <v>757</v>
      </c>
      <c r="Q40" s="38">
        <v>757</v>
      </c>
      <c r="R40" s="39">
        <f t="shared" ref="R40:R47" si="34">+Q40/P40</f>
        <v>1</v>
      </c>
      <c r="S40" s="40">
        <f t="shared" si="27"/>
        <v>0</v>
      </c>
      <c r="T40" s="39">
        <f t="shared" si="28"/>
        <v>0</v>
      </c>
      <c r="U40" s="26"/>
      <c r="V40" s="72" t="s">
        <v>58</v>
      </c>
      <c r="W40" s="38">
        <v>970</v>
      </c>
      <c r="X40" s="40">
        <v>970</v>
      </c>
      <c r="Y40" s="39">
        <f t="shared" ref="Y40:Y47" si="35">+X40/W40</f>
        <v>1</v>
      </c>
      <c r="Z40" s="40">
        <f t="shared" si="29"/>
        <v>0</v>
      </c>
      <c r="AA40" s="39">
        <f t="shared" si="30"/>
        <v>0</v>
      </c>
    </row>
    <row r="41" spans="1:27" x14ac:dyDescent="0.25">
      <c r="A41" s="72" t="s">
        <v>59</v>
      </c>
      <c r="B41" s="38">
        <v>53</v>
      </c>
      <c r="C41" s="38">
        <v>53</v>
      </c>
      <c r="D41" s="39">
        <f t="shared" si="31"/>
        <v>1</v>
      </c>
      <c r="E41" s="73">
        <f t="shared" si="24"/>
        <v>0</v>
      </c>
      <c r="F41" s="39">
        <f t="shared" si="25"/>
        <v>0</v>
      </c>
      <c r="G41" s="25"/>
      <c r="H41" s="72" t="s">
        <v>59</v>
      </c>
      <c r="I41" s="38"/>
      <c r="J41" s="38"/>
      <c r="K41" s="104">
        <f t="shared" si="32"/>
        <v>0</v>
      </c>
      <c r="L41" s="40">
        <f t="shared" si="26"/>
        <v>0</v>
      </c>
      <c r="M41" s="39">
        <f t="shared" si="33"/>
        <v>0</v>
      </c>
      <c r="N41" s="26"/>
      <c r="O41" s="72" t="s">
        <v>59</v>
      </c>
      <c r="P41" s="38">
        <v>6</v>
      </c>
      <c r="Q41" s="38">
        <v>6</v>
      </c>
      <c r="R41" s="39">
        <f t="shared" si="34"/>
        <v>1</v>
      </c>
      <c r="S41" s="40">
        <f t="shared" si="27"/>
        <v>0</v>
      </c>
      <c r="T41" s="39">
        <f t="shared" si="28"/>
        <v>0</v>
      </c>
      <c r="U41" s="26"/>
      <c r="V41" s="72" t="s">
        <v>59</v>
      </c>
      <c r="W41" s="38">
        <v>20</v>
      </c>
      <c r="X41" s="40">
        <v>20</v>
      </c>
      <c r="Y41" s="39">
        <f t="shared" si="35"/>
        <v>1</v>
      </c>
      <c r="Z41" s="40">
        <f t="shared" si="29"/>
        <v>0</v>
      </c>
      <c r="AA41" s="39">
        <f t="shared" si="30"/>
        <v>0</v>
      </c>
    </row>
    <row r="42" spans="1:27" x14ac:dyDescent="0.25">
      <c r="A42" s="72" t="s">
        <v>60</v>
      </c>
      <c r="B42" s="38">
        <v>66</v>
      </c>
      <c r="C42" s="38">
        <v>66</v>
      </c>
      <c r="D42" s="39">
        <f t="shared" si="31"/>
        <v>1</v>
      </c>
      <c r="E42" s="73">
        <f t="shared" si="24"/>
        <v>0</v>
      </c>
      <c r="F42" s="39">
        <f t="shared" si="25"/>
        <v>0</v>
      </c>
      <c r="G42" s="25"/>
      <c r="H42" s="72" t="s">
        <v>60</v>
      </c>
      <c r="I42" s="38"/>
      <c r="J42" s="38"/>
      <c r="K42" s="104">
        <f t="shared" si="32"/>
        <v>0</v>
      </c>
      <c r="L42" s="40">
        <f t="shared" si="26"/>
        <v>0</v>
      </c>
      <c r="M42" s="39">
        <f t="shared" si="33"/>
        <v>0</v>
      </c>
      <c r="N42" s="26"/>
      <c r="O42" s="72" t="s">
        <v>60</v>
      </c>
      <c r="P42" s="38">
        <v>25</v>
      </c>
      <c r="Q42" s="38">
        <v>25</v>
      </c>
      <c r="R42" s="39">
        <f t="shared" si="34"/>
        <v>1</v>
      </c>
      <c r="S42" s="40">
        <f t="shared" si="27"/>
        <v>0</v>
      </c>
      <c r="T42" s="39">
        <f t="shared" si="28"/>
        <v>0</v>
      </c>
      <c r="U42" s="26"/>
      <c r="V42" s="72" t="s">
        <v>60</v>
      </c>
      <c r="W42" s="38">
        <v>24</v>
      </c>
      <c r="X42" s="40">
        <v>24</v>
      </c>
      <c r="Y42" s="39">
        <f t="shared" si="35"/>
        <v>1</v>
      </c>
      <c r="Z42" s="40">
        <f t="shared" si="29"/>
        <v>0</v>
      </c>
      <c r="AA42" s="39">
        <f t="shared" si="30"/>
        <v>0</v>
      </c>
    </row>
    <row r="43" spans="1:27" x14ac:dyDescent="0.25">
      <c r="A43" s="72" t="s">
        <v>81</v>
      </c>
      <c r="B43" s="38">
        <v>257</v>
      </c>
      <c r="C43" s="38">
        <v>257</v>
      </c>
      <c r="D43" s="39">
        <f t="shared" si="31"/>
        <v>1</v>
      </c>
      <c r="E43" s="73">
        <f t="shared" si="24"/>
        <v>0</v>
      </c>
      <c r="F43" s="39">
        <f t="shared" si="25"/>
        <v>0</v>
      </c>
      <c r="G43" s="25"/>
      <c r="H43" s="72" t="s">
        <v>81</v>
      </c>
      <c r="I43" s="38"/>
      <c r="J43" s="38"/>
      <c r="K43" s="104">
        <f t="shared" si="32"/>
        <v>0</v>
      </c>
      <c r="L43" s="40">
        <f t="shared" si="26"/>
        <v>0</v>
      </c>
      <c r="M43" s="39">
        <f t="shared" si="33"/>
        <v>0</v>
      </c>
      <c r="N43" s="26"/>
      <c r="O43" s="72" t="s">
        <v>81</v>
      </c>
      <c r="P43" s="38">
        <v>72</v>
      </c>
      <c r="Q43" s="38">
        <v>72</v>
      </c>
      <c r="R43" s="39">
        <f t="shared" si="34"/>
        <v>1</v>
      </c>
      <c r="S43" s="40">
        <f t="shared" si="27"/>
        <v>0</v>
      </c>
      <c r="T43" s="39">
        <f t="shared" si="28"/>
        <v>0</v>
      </c>
      <c r="U43" s="26"/>
      <c r="V43" s="72" t="s">
        <v>81</v>
      </c>
      <c r="W43" s="38">
        <v>93</v>
      </c>
      <c r="X43" s="40">
        <v>93</v>
      </c>
      <c r="Y43" s="39">
        <f t="shared" si="35"/>
        <v>1</v>
      </c>
      <c r="Z43" s="40">
        <f t="shared" si="29"/>
        <v>0</v>
      </c>
      <c r="AA43" s="39">
        <f t="shared" si="30"/>
        <v>0</v>
      </c>
    </row>
    <row r="44" spans="1:27" x14ac:dyDescent="0.25">
      <c r="A44" s="72" t="s">
        <v>62</v>
      </c>
      <c r="B44" s="38">
        <v>31</v>
      </c>
      <c r="C44" s="38">
        <v>31</v>
      </c>
      <c r="D44" s="39">
        <f t="shared" si="31"/>
        <v>1</v>
      </c>
      <c r="E44" s="73">
        <f t="shared" si="24"/>
        <v>0</v>
      </c>
      <c r="F44" s="39">
        <f t="shared" si="25"/>
        <v>0</v>
      </c>
      <c r="G44" s="25"/>
      <c r="H44" s="72" t="s">
        <v>62</v>
      </c>
      <c r="I44" s="38"/>
      <c r="J44" s="38"/>
      <c r="K44" s="104">
        <f t="shared" si="32"/>
        <v>0</v>
      </c>
      <c r="L44" s="40">
        <f t="shared" si="26"/>
        <v>0</v>
      </c>
      <c r="M44" s="39">
        <f t="shared" si="33"/>
        <v>0</v>
      </c>
      <c r="N44" s="26"/>
      <c r="O44" s="72" t="s">
        <v>62</v>
      </c>
      <c r="P44" s="38">
        <v>8</v>
      </c>
      <c r="Q44" s="38">
        <v>8</v>
      </c>
      <c r="R44" s="39">
        <f t="shared" si="34"/>
        <v>1</v>
      </c>
      <c r="S44" s="40">
        <f t="shared" si="27"/>
        <v>0</v>
      </c>
      <c r="T44" s="39">
        <f t="shared" si="28"/>
        <v>0</v>
      </c>
      <c r="U44" s="26"/>
      <c r="V44" s="72" t="s">
        <v>62</v>
      </c>
      <c r="W44" s="38">
        <v>6</v>
      </c>
      <c r="X44" s="40">
        <v>6</v>
      </c>
      <c r="Y44" s="39">
        <f t="shared" si="35"/>
        <v>1</v>
      </c>
      <c r="Z44" s="40">
        <f t="shared" si="29"/>
        <v>0</v>
      </c>
      <c r="AA44" s="39">
        <f t="shared" si="30"/>
        <v>0</v>
      </c>
    </row>
    <row r="45" spans="1:27" x14ac:dyDescent="0.25">
      <c r="A45" s="72" t="s">
        <v>63</v>
      </c>
      <c r="B45" s="38">
        <v>282</v>
      </c>
      <c r="C45" s="38">
        <v>282</v>
      </c>
      <c r="D45" s="39">
        <f t="shared" si="31"/>
        <v>1</v>
      </c>
      <c r="E45" s="73">
        <f t="shared" si="24"/>
        <v>0</v>
      </c>
      <c r="F45" s="39">
        <f t="shared" si="25"/>
        <v>0</v>
      </c>
      <c r="G45" s="25"/>
      <c r="H45" s="72" t="s">
        <v>63</v>
      </c>
      <c r="I45" s="38"/>
      <c r="J45" s="38"/>
      <c r="K45" s="104">
        <f t="shared" si="32"/>
        <v>0</v>
      </c>
      <c r="L45" s="40">
        <f t="shared" si="26"/>
        <v>0</v>
      </c>
      <c r="M45" s="39">
        <f t="shared" si="33"/>
        <v>0</v>
      </c>
      <c r="N45" s="26"/>
      <c r="O45" s="72" t="s">
        <v>63</v>
      </c>
      <c r="P45" s="38">
        <v>65</v>
      </c>
      <c r="Q45" s="38">
        <v>65</v>
      </c>
      <c r="R45" s="39">
        <f t="shared" si="34"/>
        <v>1</v>
      </c>
      <c r="S45" s="40">
        <f t="shared" si="27"/>
        <v>0</v>
      </c>
      <c r="T45" s="39">
        <f t="shared" si="28"/>
        <v>0</v>
      </c>
      <c r="U45" s="26"/>
      <c r="V45" s="72" t="s">
        <v>63</v>
      </c>
      <c r="W45" s="38">
        <v>59</v>
      </c>
      <c r="X45" s="40">
        <v>59</v>
      </c>
      <c r="Y45" s="39">
        <f t="shared" si="35"/>
        <v>1</v>
      </c>
      <c r="Z45" s="40">
        <f t="shared" si="29"/>
        <v>0</v>
      </c>
      <c r="AA45" s="39">
        <f t="shared" si="30"/>
        <v>0</v>
      </c>
    </row>
    <row r="46" spans="1:27" x14ac:dyDescent="0.25">
      <c r="A46" s="72" t="s">
        <v>64</v>
      </c>
      <c r="B46" s="38">
        <v>310</v>
      </c>
      <c r="C46" s="38">
        <v>310</v>
      </c>
      <c r="D46" s="39">
        <f t="shared" si="31"/>
        <v>1</v>
      </c>
      <c r="E46" s="73">
        <f t="shared" si="24"/>
        <v>0</v>
      </c>
      <c r="F46" s="39">
        <f t="shared" si="25"/>
        <v>0</v>
      </c>
      <c r="G46" s="25"/>
      <c r="H46" s="72" t="s">
        <v>64</v>
      </c>
      <c r="I46" s="38"/>
      <c r="J46" s="38"/>
      <c r="K46" s="104">
        <f t="shared" si="32"/>
        <v>0</v>
      </c>
      <c r="L46" s="40">
        <f t="shared" si="26"/>
        <v>0</v>
      </c>
      <c r="M46" s="39">
        <f t="shared" si="33"/>
        <v>0</v>
      </c>
      <c r="N46" s="26"/>
      <c r="O46" s="72" t="s">
        <v>64</v>
      </c>
      <c r="P46" s="38">
        <v>99</v>
      </c>
      <c r="Q46" s="38">
        <v>99</v>
      </c>
      <c r="R46" s="39">
        <f t="shared" si="34"/>
        <v>1</v>
      </c>
      <c r="S46" s="40">
        <f t="shared" si="27"/>
        <v>0</v>
      </c>
      <c r="T46" s="39">
        <f t="shared" si="28"/>
        <v>0</v>
      </c>
      <c r="U46" s="26"/>
      <c r="V46" s="72" t="s">
        <v>64</v>
      </c>
      <c r="W46" s="38">
        <v>94</v>
      </c>
      <c r="X46" s="40">
        <v>94</v>
      </c>
      <c r="Y46" s="39">
        <f t="shared" si="35"/>
        <v>1</v>
      </c>
      <c r="Z46" s="40">
        <f t="shared" si="29"/>
        <v>0</v>
      </c>
      <c r="AA46" s="39">
        <f t="shared" si="30"/>
        <v>0</v>
      </c>
    </row>
    <row r="47" spans="1:27" x14ac:dyDescent="0.25">
      <c r="A47" s="72" t="s">
        <v>15</v>
      </c>
      <c r="B47" s="74">
        <f>SUM(B39:B46)</f>
        <v>10082</v>
      </c>
      <c r="C47" s="74">
        <f>SUM(C39:C46)</f>
        <v>10077</v>
      </c>
      <c r="D47" s="41">
        <f t="shared" si="31"/>
        <v>0.99950406665344182</v>
      </c>
      <c r="E47" s="75">
        <f t="shared" si="24"/>
        <v>5</v>
      </c>
      <c r="F47" s="41">
        <f t="shared" si="25"/>
        <v>4.959333465582226E-4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104">
        <f t="shared" si="32"/>
        <v>0</v>
      </c>
      <c r="L47" s="84">
        <f t="shared" si="26"/>
        <v>0</v>
      </c>
      <c r="M47" s="39">
        <f t="shared" si="33"/>
        <v>0</v>
      </c>
      <c r="N47" s="26"/>
      <c r="O47" s="72" t="s">
        <v>15</v>
      </c>
      <c r="P47" s="74">
        <f>SUM(P39:P46)</f>
        <v>6629</v>
      </c>
      <c r="Q47" s="74">
        <f>SUM(Q39:Q46)</f>
        <v>6629</v>
      </c>
      <c r="R47" s="41">
        <f t="shared" si="34"/>
        <v>1</v>
      </c>
      <c r="S47" s="84">
        <f t="shared" si="27"/>
        <v>0</v>
      </c>
      <c r="T47" s="41">
        <f t="shared" si="28"/>
        <v>0</v>
      </c>
      <c r="U47" s="26"/>
      <c r="V47" s="72" t="s">
        <v>15</v>
      </c>
      <c r="W47" s="74">
        <f>SUM(W39:W46)</f>
        <v>6149</v>
      </c>
      <c r="X47" s="74">
        <f>+W47</f>
        <v>6149</v>
      </c>
      <c r="Y47" s="41">
        <f t="shared" si="35"/>
        <v>1</v>
      </c>
      <c r="Z47" s="84">
        <f t="shared" si="29"/>
        <v>0</v>
      </c>
      <c r="AA47" s="41">
        <f t="shared" si="30"/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12954</v>
      </c>
      <c r="C49" s="44">
        <f>SUM(C47,C35,C21)</f>
        <v>12946</v>
      </c>
      <c r="D49" s="45">
        <f t="shared" ref="D49" si="36">+C49/B49</f>
        <v>0.99938243013740924</v>
      </c>
      <c r="E49" s="53">
        <f t="shared" ref="E49" si="37">+B49-C49</f>
        <v>8</v>
      </c>
      <c r="F49" s="46">
        <f t="shared" ref="F49" si="38">+E49/B49</f>
        <v>6.1756986259070556E-4</v>
      </c>
      <c r="G49" s="25"/>
      <c r="H49" s="43" t="s">
        <v>15</v>
      </c>
      <c r="I49" s="44">
        <f>+'TOTAL POR MES OCTUBRE '!B13</f>
        <v>41544</v>
      </c>
      <c r="J49" s="44">
        <f>+'TOTAL POR MES OCTUBRE '!C51</f>
        <v>41064</v>
      </c>
      <c r="K49" s="54">
        <f t="shared" ref="K49" si="39">+J49/I49</f>
        <v>0.98844598497978042</v>
      </c>
      <c r="L49" s="52">
        <f t="shared" ref="L49" si="40">+I49-J49</f>
        <v>480</v>
      </c>
      <c r="M49" s="55">
        <f t="shared" ref="M49" si="41">+L49/I49</f>
        <v>1.1554015020219527E-2</v>
      </c>
      <c r="N49" s="26"/>
      <c r="O49" s="43" t="s">
        <v>15</v>
      </c>
      <c r="P49" s="47">
        <f>SUM(P47,P35,P21)</f>
        <v>7483</v>
      </c>
      <c r="Q49" s="47">
        <f>SUM(Q47,Q35,Q21)</f>
        <v>7483</v>
      </c>
      <c r="R49" s="45">
        <f t="shared" ref="R49" si="42">+Q49/P49</f>
        <v>1</v>
      </c>
      <c r="S49" s="53">
        <f t="shared" ref="S49" si="43">+P49-Q49</f>
        <v>0</v>
      </c>
      <c r="T49" s="46">
        <f t="shared" ref="T49" si="44">+S49/P49</f>
        <v>0</v>
      </c>
      <c r="U49" s="26"/>
      <c r="V49" s="43" t="s">
        <v>15</v>
      </c>
      <c r="W49" s="44">
        <f>SUM(W47,W35,W21)</f>
        <v>6966</v>
      </c>
      <c r="X49" s="44">
        <f>SUM(X47,X35,X21)</f>
        <v>6964</v>
      </c>
      <c r="Y49" s="45">
        <f t="shared" ref="Y49" si="45">+X49/W49</f>
        <v>0.99971289118575946</v>
      </c>
      <c r="Z49" s="53">
        <f t="shared" ref="Z49" si="46">+W49-X49</f>
        <v>2</v>
      </c>
      <c r="AA49" s="46">
        <f t="shared" ref="AA49" si="47">+Z49/W49</f>
        <v>2.871088142405972E-4</v>
      </c>
    </row>
    <row r="51" spans="1:27" x14ac:dyDescent="0.25">
      <c r="B51" s="60"/>
      <c r="C51" s="60"/>
      <c r="I51" s="60"/>
      <c r="P51" s="60"/>
      <c r="Q51" s="60"/>
      <c r="W51" s="60"/>
      <c r="X51" s="60"/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1"/>
  <sheetViews>
    <sheetView showGridLines="0" topLeftCell="F21" workbookViewId="0">
      <selection activeCell="K39" sqref="K39:M47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12" t="s">
        <v>66</v>
      </c>
      <c r="C1" s="144"/>
      <c r="D1" s="113"/>
    </row>
    <row r="2" spans="1:27" ht="17.25" thickBot="1" x14ac:dyDescent="0.3">
      <c r="B2" s="114" t="s">
        <v>83</v>
      </c>
      <c r="C2" s="145"/>
      <c r="D2" s="115"/>
    </row>
    <row r="3" spans="1:27" ht="15.75" thickBot="1" x14ac:dyDescent="0.3"/>
    <row r="4" spans="1:27" x14ac:dyDescent="0.25">
      <c r="A4" s="25"/>
      <c r="B4" s="141" t="s">
        <v>72</v>
      </c>
      <c r="C4" s="142"/>
      <c r="D4" s="143"/>
      <c r="E4" s="25"/>
      <c r="F4" s="25"/>
      <c r="G4" s="25"/>
      <c r="H4" s="25"/>
      <c r="I4" s="141" t="s">
        <v>69</v>
      </c>
      <c r="J4" s="142"/>
      <c r="K4" s="143"/>
      <c r="L4" s="25"/>
      <c r="M4" s="25"/>
      <c r="N4" s="26"/>
      <c r="O4" s="25"/>
      <c r="P4" s="141" t="s">
        <v>70</v>
      </c>
      <c r="Q4" s="142"/>
      <c r="R4" s="143"/>
      <c r="S4" s="25"/>
      <c r="T4" s="25"/>
      <c r="U4" s="26"/>
      <c r="V4" s="25"/>
      <c r="W4" s="141" t="s">
        <v>73</v>
      </c>
      <c r="X4" s="142"/>
      <c r="Y4" s="143"/>
      <c r="Z4" s="25"/>
      <c r="AA4" s="25"/>
    </row>
    <row r="5" spans="1:27" x14ac:dyDescent="0.25">
      <c r="A5" s="139" t="s">
        <v>25</v>
      </c>
      <c r="B5" s="140" t="s">
        <v>26</v>
      </c>
      <c r="C5" s="140" t="s">
        <v>27</v>
      </c>
      <c r="D5" s="137" t="s">
        <v>28</v>
      </c>
      <c r="E5" s="140" t="s">
        <v>29</v>
      </c>
      <c r="F5" s="137" t="s">
        <v>30</v>
      </c>
      <c r="G5" s="27"/>
      <c r="H5" s="139" t="s">
        <v>25</v>
      </c>
      <c r="I5" s="140" t="s">
        <v>26</v>
      </c>
      <c r="J5" s="140" t="s">
        <v>27</v>
      </c>
      <c r="K5" s="137" t="s">
        <v>28</v>
      </c>
      <c r="L5" s="140" t="s">
        <v>29</v>
      </c>
      <c r="M5" s="137" t="s">
        <v>30</v>
      </c>
      <c r="N5" s="26"/>
      <c r="O5" s="139" t="s">
        <v>25</v>
      </c>
      <c r="P5" s="140" t="s">
        <v>26</v>
      </c>
      <c r="Q5" s="140" t="s">
        <v>27</v>
      </c>
      <c r="R5" s="137" t="s">
        <v>28</v>
      </c>
      <c r="S5" s="140" t="s">
        <v>29</v>
      </c>
      <c r="T5" s="137" t="s">
        <v>30</v>
      </c>
      <c r="U5" s="26"/>
      <c r="V5" s="139" t="s">
        <v>25</v>
      </c>
      <c r="W5" s="140" t="s">
        <v>26</v>
      </c>
      <c r="X5" s="140" t="s">
        <v>27</v>
      </c>
      <c r="Y5" s="137" t="s">
        <v>28</v>
      </c>
      <c r="Z5" s="140" t="s">
        <v>29</v>
      </c>
      <c r="AA5" s="137" t="s">
        <v>30</v>
      </c>
    </row>
    <row r="6" spans="1:27" x14ac:dyDescent="0.25">
      <c r="A6" s="139"/>
      <c r="B6" s="140"/>
      <c r="C6" s="140"/>
      <c r="D6" s="137"/>
      <c r="E6" s="140"/>
      <c r="F6" s="137"/>
      <c r="G6" s="28"/>
      <c r="H6" s="139"/>
      <c r="I6" s="140"/>
      <c r="J6" s="140"/>
      <c r="K6" s="137"/>
      <c r="L6" s="140"/>
      <c r="M6" s="137"/>
      <c r="N6" s="26"/>
      <c r="O6" s="139"/>
      <c r="P6" s="140"/>
      <c r="Q6" s="140"/>
      <c r="R6" s="137"/>
      <c r="S6" s="140"/>
      <c r="T6" s="137"/>
      <c r="U6" s="26"/>
      <c r="V6" s="139"/>
      <c r="W6" s="140"/>
      <c r="X6" s="140"/>
      <c r="Y6" s="137"/>
      <c r="Z6" s="140"/>
      <c r="AA6" s="137"/>
    </row>
    <row r="7" spans="1:27" x14ac:dyDescent="0.25">
      <c r="A7" s="66" t="s">
        <v>31</v>
      </c>
      <c r="B7" s="29">
        <v>92</v>
      </c>
      <c r="C7" s="30">
        <v>91</v>
      </c>
      <c r="D7" s="67">
        <f>+C7/B7</f>
        <v>0.98913043478260865</v>
      </c>
      <c r="E7" s="68">
        <f>+B7-C7</f>
        <v>1</v>
      </c>
      <c r="F7" s="69">
        <f>+E7/B7</f>
        <v>1.0869565217391304E-2</v>
      </c>
      <c r="G7" s="25"/>
      <c r="H7" s="66" t="s">
        <v>31</v>
      </c>
      <c r="I7" s="29"/>
      <c r="J7" s="29"/>
      <c r="K7" s="103">
        <f>+IFERROR(J7/I7,0)</f>
        <v>0</v>
      </c>
      <c r="L7" s="30">
        <f>+I7-J7</f>
        <v>0</v>
      </c>
      <c r="M7" s="103">
        <f>+IFERROR(L7/I7,0)</f>
        <v>0</v>
      </c>
      <c r="N7" s="26"/>
      <c r="O7" s="66" t="s">
        <v>31</v>
      </c>
      <c r="P7" s="29">
        <v>24</v>
      </c>
      <c r="Q7" s="29">
        <v>24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26</v>
      </c>
      <c r="X7" s="29">
        <v>26</v>
      </c>
      <c r="Y7" s="67">
        <f>+X7/W7</f>
        <v>1</v>
      </c>
      <c r="Z7" s="30">
        <f>+W7-X7</f>
        <v>0</v>
      </c>
      <c r="AA7" s="69">
        <f>+Z7/W7</f>
        <v>0</v>
      </c>
    </row>
    <row r="8" spans="1:27" x14ac:dyDescent="0.25">
      <c r="A8" s="66" t="s">
        <v>32</v>
      </c>
      <c r="B8" s="29">
        <v>46</v>
      </c>
      <c r="C8" s="30">
        <v>46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103">
        <f t="shared" ref="K8:K20" si="3">+IFERROR(J8/I8,0)</f>
        <v>0</v>
      </c>
      <c r="L8" s="30">
        <f t="shared" ref="L8:L21" si="4">+I8-J8</f>
        <v>0</v>
      </c>
      <c r="M8" s="103">
        <f t="shared" ref="M8:M21" si="5">+IFERROR(L8/I8,0)</f>
        <v>0</v>
      </c>
      <c r="N8" s="26"/>
      <c r="O8" s="66" t="s">
        <v>32</v>
      </c>
      <c r="P8" s="29">
        <v>5</v>
      </c>
      <c r="Q8" s="29">
        <v>5</v>
      </c>
      <c r="R8" s="67">
        <f t="shared" ref="R8:R21" si="6">+Q8/P8</f>
        <v>1</v>
      </c>
      <c r="S8" s="30">
        <f t="shared" ref="S8:S21" si="7">+P8-Q8</f>
        <v>0</v>
      </c>
      <c r="T8" s="69">
        <f t="shared" ref="T8:T21" si="8">+S8/P8</f>
        <v>0</v>
      </c>
      <c r="U8" s="26"/>
      <c r="V8" s="66" t="s">
        <v>32</v>
      </c>
      <c r="W8" s="29">
        <v>27</v>
      </c>
      <c r="X8" s="29">
        <v>27</v>
      </c>
      <c r="Y8" s="67">
        <f t="shared" ref="Y8:Y21" si="9">+X8/W8</f>
        <v>1</v>
      </c>
      <c r="Z8" s="30">
        <f t="shared" ref="Z8:Z21" si="10">+W8-X8</f>
        <v>0</v>
      </c>
      <c r="AA8" s="69">
        <f t="shared" ref="AA8:AA21" si="11">+Z8/W8</f>
        <v>0</v>
      </c>
    </row>
    <row r="9" spans="1:27" x14ac:dyDescent="0.25">
      <c r="A9" s="66" t="s">
        <v>74</v>
      </c>
      <c r="B9" s="29">
        <v>57</v>
      </c>
      <c r="C9" s="30">
        <v>56</v>
      </c>
      <c r="D9" s="67">
        <f t="shared" si="0"/>
        <v>0.98245614035087714</v>
      </c>
      <c r="E9" s="68">
        <f t="shared" si="1"/>
        <v>1</v>
      </c>
      <c r="F9" s="69">
        <f t="shared" si="2"/>
        <v>1.7543859649122806E-2</v>
      </c>
      <c r="G9" s="25"/>
      <c r="H9" s="66" t="s">
        <v>74</v>
      </c>
      <c r="I9" s="29"/>
      <c r="J9" s="29"/>
      <c r="K9" s="103">
        <f t="shared" si="3"/>
        <v>0</v>
      </c>
      <c r="L9" s="30">
        <f t="shared" si="4"/>
        <v>0</v>
      </c>
      <c r="M9" s="103">
        <f t="shared" si="5"/>
        <v>0</v>
      </c>
      <c r="N9" s="26"/>
      <c r="O9" s="66" t="s">
        <v>74</v>
      </c>
      <c r="P9" s="29">
        <v>13</v>
      </c>
      <c r="Q9" s="29">
        <v>13</v>
      </c>
      <c r="R9" s="67">
        <f t="shared" si="6"/>
        <v>1</v>
      </c>
      <c r="S9" s="30">
        <f t="shared" si="7"/>
        <v>0</v>
      </c>
      <c r="T9" s="69">
        <f t="shared" si="8"/>
        <v>0</v>
      </c>
      <c r="U9" s="26"/>
      <c r="V9" s="66" t="s">
        <v>74</v>
      </c>
      <c r="W9" s="29">
        <v>15</v>
      </c>
      <c r="X9" s="29">
        <v>15</v>
      </c>
      <c r="Y9" s="67">
        <f t="shared" si="9"/>
        <v>1</v>
      </c>
      <c r="Z9" s="30">
        <f t="shared" si="10"/>
        <v>0</v>
      </c>
      <c r="AA9" s="69">
        <f t="shared" si="11"/>
        <v>0</v>
      </c>
    </row>
    <row r="10" spans="1:27" x14ac:dyDescent="0.25">
      <c r="A10" s="66" t="s">
        <v>75</v>
      </c>
      <c r="B10" s="29">
        <v>49</v>
      </c>
      <c r="C10" s="30">
        <v>48</v>
      </c>
      <c r="D10" s="67">
        <f t="shared" si="0"/>
        <v>0.97959183673469385</v>
      </c>
      <c r="E10" s="68">
        <f t="shared" si="1"/>
        <v>1</v>
      </c>
      <c r="F10" s="69">
        <f t="shared" si="2"/>
        <v>2.0408163265306121E-2</v>
      </c>
      <c r="G10" s="25"/>
      <c r="H10" s="66" t="s">
        <v>75</v>
      </c>
      <c r="I10" s="29"/>
      <c r="J10" s="29"/>
      <c r="K10" s="103">
        <f t="shared" si="3"/>
        <v>0</v>
      </c>
      <c r="L10" s="30">
        <f t="shared" si="4"/>
        <v>0</v>
      </c>
      <c r="M10" s="103">
        <f t="shared" si="5"/>
        <v>0</v>
      </c>
      <c r="N10" s="26"/>
      <c r="O10" s="66" t="s">
        <v>75</v>
      </c>
      <c r="P10" s="29">
        <v>5</v>
      </c>
      <c r="Q10" s="29">
        <v>5</v>
      </c>
      <c r="R10" s="67">
        <f t="shared" si="6"/>
        <v>1</v>
      </c>
      <c r="S10" s="30">
        <f t="shared" si="7"/>
        <v>0</v>
      </c>
      <c r="T10" s="69">
        <f t="shared" si="8"/>
        <v>0</v>
      </c>
      <c r="U10" s="26"/>
      <c r="V10" s="66" t="s">
        <v>75</v>
      </c>
      <c r="W10" s="29">
        <v>12</v>
      </c>
      <c r="X10" s="29">
        <v>12</v>
      </c>
      <c r="Y10" s="67">
        <f t="shared" si="9"/>
        <v>1</v>
      </c>
      <c r="Z10" s="30">
        <f t="shared" si="10"/>
        <v>0</v>
      </c>
      <c r="AA10" s="69">
        <f t="shared" si="11"/>
        <v>0</v>
      </c>
    </row>
    <row r="11" spans="1:27" x14ac:dyDescent="0.25">
      <c r="A11" s="66" t="s">
        <v>76</v>
      </c>
      <c r="B11" s="29">
        <v>15</v>
      </c>
      <c r="C11" s="30">
        <v>15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103">
        <f t="shared" si="3"/>
        <v>0</v>
      </c>
      <c r="L11" s="30">
        <f t="shared" si="4"/>
        <v>0</v>
      </c>
      <c r="M11" s="103">
        <f t="shared" si="5"/>
        <v>0</v>
      </c>
      <c r="N11" s="26"/>
      <c r="O11" s="66" t="s">
        <v>76</v>
      </c>
      <c r="P11" s="29">
        <v>5</v>
      </c>
      <c r="Q11" s="29">
        <v>5</v>
      </c>
      <c r="R11" s="67">
        <f t="shared" si="6"/>
        <v>1</v>
      </c>
      <c r="S11" s="30">
        <f t="shared" si="7"/>
        <v>0</v>
      </c>
      <c r="T11" s="69">
        <f t="shared" si="8"/>
        <v>0</v>
      </c>
      <c r="U11" s="26"/>
      <c r="V11" s="66" t="s">
        <v>76</v>
      </c>
      <c r="W11" s="29">
        <v>6</v>
      </c>
      <c r="X11" s="29">
        <v>6</v>
      </c>
      <c r="Y11" s="67">
        <f t="shared" si="9"/>
        <v>1</v>
      </c>
      <c r="Z11" s="30">
        <f t="shared" si="10"/>
        <v>0</v>
      </c>
      <c r="AA11" s="69">
        <f t="shared" si="11"/>
        <v>0</v>
      </c>
    </row>
    <row r="12" spans="1:27" x14ac:dyDescent="0.25">
      <c r="A12" s="66" t="s">
        <v>36</v>
      </c>
      <c r="B12" s="29">
        <v>40</v>
      </c>
      <c r="C12" s="30">
        <v>40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103">
        <f t="shared" si="3"/>
        <v>0</v>
      </c>
      <c r="L12" s="30">
        <f t="shared" si="4"/>
        <v>0</v>
      </c>
      <c r="M12" s="103">
        <f t="shared" si="5"/>
        <v>0</v>
      </c>
      <c r="N12" s="26"/>
      <c r="O12" s="66" t="s">
        <v>36</v>
      </c>
      <c r="P12" s="29">
        <v>7</v>
      </c>
      <c r="Q12" s="29">
        <v>7</v>
      </c>
      <c r="R12" s="67">
        <f t="shared" si="6"/>
        <v>1</v>
      </c>
      <c r="S12" s="30">
        <f t="shared" si="7"/>
        <v>0</v>
      </c>
      <c r="T12" s="69">
        <f t="shared" si="8"/>
        <v>0</v>
      </c>
      <c r="U12" s="26"/>
      <c r="V12" s="66" t="s">
        <v>36</v>
      </c>
      <c r="W12" s="29">
        <v>6</v>
      </c>
      <c r="X12" s="29">
        <v>6</v>
      </c>
      <c r="Y12" s="67">
        <f t="shared" si="9"/>
        <v>1</v>
      </c>
      <c r="Z12" s="30">
        <f t="shared" si="10"/>
        <v>0</v>
      </c>
      <c r="AA12" s="69">
        <f t="shared" si="11"/>
        <v>0</v>
      </c>
    </row>
    <row r="13" spans="1:27" x14ac:dyDescent="0.25">
      <c r="A13" s="66" t="s">
        <v>77</v>
      </c>
      <c r="B13" s="29">
        <v>25</v>
      </c>
      <c r="C13" s="30">
        <v>25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103">
        <f t="shared" si="3"/>
        <v>0</v>
      </c>
      <c r="L13" s="30">
        <f t="shared" si="4"/>
        <v>0</v>
      </c>
      <c r="M13" s="103">
        <f t="shared" si="5"/>
        <v>0</v>
      </c>
      <c r="N13" s="26"/>
      <c r="O13" s="66" t="s">
        <v>77</v>
      </c>
      <c r="P13" s="29">
        <v>1</v>
      </c>
      <c r="Q13" s="29">
        <v>1</v>
      </c>
      <c r="R13" s="67">
        <f t="shared" si="6"/>
        <v>1</v>
      </c>
      <c r="S13" s="30">
        <f t="shared" si="7"/>
        <v>0</v>
      </c>
      <c r="T13" s="69">
        <f t="shared" si="8"/>
        <v>0</v>
      </c>
      <c r="U13" s="26"/>
      <c r="V13" s="66" t="s">
        <v>77</v>
      </c>
      <c r="W13" s="29">
        <v>4</v>
      </c>
      <c r="X13" s="29">
        <v>4</v>
      </c>
      <c r="Y13" s="67">
        <f t="shared" si="9"/>
        <v>1</v>
      </c>
      <c r="Z13" s="30">
        <f t="shared" si="10"/>
        <v>0</v>
      </c>
      <c r="AA13" s="69">
        <f t="shared" si="11"/>
        <v>0</v>
      </c>
    </row>
    <row r="14" spans="1:27" x14ac:dyDescent="0.25">
      <c r="A14" s="66" t="s">
        <v>38</v>
      </c>
      <c r="B14" s="29">
        <v>59</v>
      </c>
      <c r="C14" s="30">
        <v>59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103">
        <f t="shared" si="3"/>
        <v>0</v>
      </c>
      <c r="L14" s="30">
        <f t="shared" si="4"/>
        <v>0</v>
      </c>
      <c r="M14" s="103">
        <f t="shared" si="5"/>
        <v>0</v>
      </c>
      <c r="N14" s="26"/>
      <c r="O14" s="66" t="s">
        <v>38</v>
      </c>
      <c r="P14" s="29">
        <v>11</v>
      </c>
      <c r="Q14" s="29">
        <v>11</v>
      </c>
      <c r="R14" s="67">
        <f t="shared" si="6"/>
        <v>1</v>
      </c>
      <c r="S14" s="30">
        <f t="shared" si="7"/>
        <v>0</v>
      </c>
      <c r="T14" s="69">
        <f t="shared" si="8"/>
        <v>0</v>
      </c>
      <c r="U14" s="26"/>
      <c r="V14" s="66" t="s">
        <v>38</v>
      </c>
      <c r="W14" s="29">
        <v>19</v>
      </c>
      <c r="X14" s="29">
        <v>19</v>
      </c>
      <c r="Y14" s="67">
        <f t="shared" si="9"/>
        <v>1</v>
      </c>
      <c r="Z14" s="30">
        <f t="shared" si="10"/>
        <v>0</v>
      </c>
      <c r="AA14" s="69">
        <f t="shared" si="11"/>
        <v>0</v>
      </c>
    </row>
    <row r="15" spans="1:27" x14ac:dyDescent="0.25">
      <c r="A15" s="66" t="s">
        <v>39</v>
      </c>
      <c r="B15" s="29">
        <v>76</v>
      </c>
      <c r="C15" s="30">
        <v>76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103">
        <f t="shared" si="3"/>
        <v>0</v>
      </c>
      <c r="L15" s="30">
        <f t="shared" si="4"/>
        <v>0</v>
      </c>
      <c r="M15" s="103">
        <f t="shared" si="5"/>
        <v>0</v>
      </c>
      <c r="N15" s="26"/>
      <c r="O15" s="66" t="s">
        <v>39</v>
      </c>
      <c r="P15" s="29">
        <v>17</v>
      </c>
      <c r="Q15" s="29">
        <v>17</v>
      </c>
      <c r="R15" s="67">
        <f t="shared" si="6"/>
        <v>1</v>
      </c>
      <c r="S15" s="30">
        <f t="shared" si="7"/>
        <v>0</v>
      </c>
      <c r="T15" s="69">
        <f t="shared" si="8"/>
        <v>0</v>
      </c>
      <c r="U15" s="26"/>
      <c r="V15" s="66" t="s">
        <v>39</v>
      </c>
      <c r="W15" s="29">
        <v>16</v>
      </c>
      <c r="X15" s="29">
        <v>16</v>
      </c>
      <c r="Y15" s="67">
        <f t="shared" si="9"/>
        <v>1</v>
      </c>
      <c r="Z15" s="30">
        <f t="shared" si="10"/>
        <v>0</v>
      </c>
      <c r="AA15" s="69">
        <f t="shared" si="11"/>
        <v>0</v>
      </c>
    </row>
    <row r="16" spans="1:27" x14ac:dyDescent="0.25">
      <c r="A16" s="66" t="s">
        <v>40</v>
      </c>
      <c r="B16" s="29">
        <v>150</v>
      </c>
      <c r="C16" s="30">
        <v>150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103">
        <f t="shared" si="3"/>
        <v>0</v>
      </c>
      <c r="L16" s="30">
        <f t="shared" si="4"/>
        <v>0</v>
      </c>
      <c r="M16" s="103">
        <f t="shared" si="5"/>
        <v>0</v>
      </c>
      <c r="N16" s="26"/>
      <c r="O16" s="66" t="s">
        <v>40</v>
      </c>
      <c r="P16" s="29">
        <v>42</v>
      </c>
      <c r="Q16" s="29">
        <v>42</v>
      </c>
      <c r="R16" s="67">
        <f t="shared" si="6"/>
        <v>1</v>
      </c>
      <c r="S16" s="30">
        <f t="shared" si="7"/>
        <v>0</v>
      </c>
      <c r="T16" s="69">
        <f t="shared" si="8"/>
        <v>0</v>
      </c>
      <c r="U16" s="26"/>
      <c r="V16" s="66" t="s">
        <v>40</v>
      </c>
      <c r="W16" s="29">
        <v>59</v>
      </c>
      <c r="X16" s="29">
        <v>59</v>
      </c>
      <c r="Y16" s="67">
        <f t="shared" si="9"/>
        <v>1</v>
      </c>
      <c r="Z16" s="30">
        <f t="shared" si="10"/>
        <v>0</v>
      </c>
      <c r="AA16" s="69">
        <f t="shared" si="11"/>
        <v>0</v>
      </c>
    </row>
    <row r="17" spans="1:27" x14ac:dyDescent="0.25">
      <c r="A17" s="66" t="s">
        <v>41</v>
      </c>
      <c r="B17" s="29">
        <v>543</v>
      </c>
      <c r="C17" s="30">
        <v>540</v>
      </c>
      <c r="D17" s="67">
        <f t="shared" si="0"/>
        <v>0.99447513812154698</v>
      </c>
      <c r="E17" s="68">
        <f t="shared" si="1"/>
        <v>3</v>
      </c>
      <c r="F17" s="69">
        <f t="shared" si="2"/>
        <v>5.5248618784530384E-3</v>
      </c>
      <c r="G17" s="25"/>
      <c r="H17" s="66" t="s">
        <v>41</v>
      </c>
      <c r="I17" s="29"/>
      <c r="J17" s="29"/>
      <c r="K17" s="103">
        <f t="shared" si="3"/>
        <v>0</v>
      </c>
      <c r="L17" s="30">
        <f t="shared" si="4"/>
        <v>0</v>
      </c>
      <c r="M17" s="103">
        <f t="shared" si="5"/>
        <v>0</v>
      </c>
      <c r="N17" s="26"/>
      <c r="O17" s="66" t="s">
        <v>41</v>
      </c>
      <c r="P17" s="29">
        <v>157</v>
      </c>
      <c r="Q17" s="29">
        <v>157</v>
      </c>
      <c r="R17" s="67">
        <f t="shared" si="6"/>
        <v>1</v>
      </c>
      <c r="S17" s="30">
        <f t="shared" si="7"/>
        <v>0</v>
      </c>
      <c r="T17" s="69">
        <f t="shared" si="8"/>
        <v>0</v>
      </c>
      <c r="U17" s="26"/>
      <c r="V17" s="66" t="s">
        <v>41</v>
      </c>
      <c r="W17" s="29">
        <v>136</v>
      </c>
      <c r="X17" s="29">
        <v>136</v>
      </c>
      <c r="Y17" s="67">
        <f t="shared" si="9"/>
        <v>1</v>
      </c>
      <c r="Z17" s="30">
        <f t="shared" si="10"/>
        <v>0</v>
      </c>
      <c r="AA17" s="69">
        <f t="shared" si="11"/>
        <v>0</v>
      </c>
    </row>
    <row r="18" spans="1:27" x14ac:dyDescent="0.25">
      <c r="A18" s="66" t="s">
        <v>42</v>
      </c>
      <c r="B18" s="29">
        <v>196</v>
      </c>
      <c r="C18" s="30">
        <v>194</v>
      </c>
      <c r="D18" s="67">
        <f t="shared" si="0"/>
        <v>0.98979591836734693</v>
      </c>
      <c r="E18" s="68">
        <f t="shared" si="1"/>
        <v>2</v>
      </c>
      <c r="F18" s="69">
        <f t="shared" si="2"/>
        <v>1.020408163265306E-2</v>
      </c>
      <c r="G18" s="25"/>
      <c r="H18" s="66" t="s">
        <v>42</v>
      </c>
      <c r="I18" s="29"/>
      <c r="J18" s="29"/>
      <c r="K18" s="103">
        <f t="shared" si="3"/>
        <v>0</v>
      </c>
      <c r="L18" s="30">
        <f t="shared" si="4"/>
        <v>0</v>
      </c>
      <c r="M18" s="103">
        <f t="shared" si="5"/>
        <v>0</v>
      </c>
      <c r="N18" s="26"/>
      <c r="O18" s="66" t="s">
        <v>42</v>
      </c>
      <c r="P18" s="29">
        <v>51</v>
      </c>
      <c r="Q18" s="29">
        <v>51</v>
      </c>
      <c r="R18" s="67">
        <f t="shared" si="6"/>
        <v>1</v>
      </c>
      <c r="S18" s="30">
        <f t="shared" si="7"/>
        <v>0</v>
      </c>
      <c r="T18" s="69">
        <f t="shared" si="8"/>
        <v>0</v>
      </c>
      <c r="U18" s="26"/>
      <c r="V18" s="66" t="s">
        <v>42</v>
      </c>
      <c r="W18" s="29">
        <v>50</v>
      </c>
      <c r="X18" s="29">
        <v>50</v>
      </c>
      <c r="Y18" s="67">
        <f t="shared" si="9"/>
        <v>1</v>
      </c>
      <c r="Z18" s="30">
        <f t="shared" si="10"/>
        <v>0</v>
      </c>
      <c r="AA18" s="69">
        <f t="shared" si="11"/>
        <v>0</v>
      </c>
    </row>
    <row r="19" spans="1:27" x14ac:dyDescent="0.25">
      <c r="A19" s="66" t="s">
        <v>43</v>
      </c>
      <c r="B19" s="29">
        <v>113</v>
      </c>
      <c r="C19" s="30">
        <v>113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43</v>
      </c>
      <c r="I19" s="29"/>
      <c r="J19" s="29"/>
      <c r="K19" s="103">
        <f t="shared" si="3"/>
        <v>0</v>
      </c>
      <c r="L19" s="30">
        <f t="shared" si="4"/>
        <v>0</v>
      </c>
      <c r="M19" s="103">
        <f t="shared" si="5"/>
        <v>0</v>
      </c>
      <c r="N19" s="26"/>
      <c r="O19" s="66" t="s">
        <v>43</v>
      </c>
      <c r="P19" s="29">
        <v>32</v>
      </c>
      <c r="Q19" s="29">
        <v>32</v>
      </c>
      <c r="R19" s="67">
        <f t="shared" si="6"/>
        <v>1</v>
      </c>
      <c r="S19" s="30">
        <f t="shared" si="7"/>
        <v>0</v>
      </c>
      <c r="T19" s="69">
        <f t="shared" si="8"/>
        <v>0</v>
      </c>
      <c r="U19" s="26"/>
      <c r="V19" s="66" t="s">
        <v>43</v>
      </c>
      <c r="W19" s="29">
        <v>28</v>
      </c>
      <c r="X19" s="29">
        <v>28</v>
      </c>
      <c r="Y19" s="67">
        <f t="shared" si="9"/>
        <v>1</v>
      </c>
      <c r="Z19" s="30">
        <f t="shared" si="10"/>
        <v>0</v>
      </c>
      <c r="AA19" s="69">
        <f t="shared" si="11"/>
        <v>0</v>
      </c>
    </row>
    <row r="20" spans="1:27" x14ac:dyDescent="0.25">
      <c r="A20" s="66" t="s">
        <v>78</v>
      </c>
      <c r="B20" s="29">
        <v>53</v>
      </c>
      <c r="C20" s="30">
        <v>53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/>
      <c r="J20" s="29"/>
      <c r="K20" s="103">
        <f t="shared" si="3"/>
        <v>0</v>
      </c>
      <c r="L20" s="30">
        <f t="shared" si="4"/>
        <v>0</v>
      </c>
      <c r="M20" s="103">
        <f t="shared" si="5"/>
        <v>0</v>
      </c>
      <c r="N20" s="26"/>
      <c r="O20" s="66" t="s">
        <v>78</v>
      </c>
      <c r="P20" s="29">
        <v>10</v>
      </c>
      <c r="Q20" s="29">
        <v>10</v>
      </c>
      <c r="R20" s="67">
        <f t="shared" si="6"/>
        <v>1</v>
      </c>
      <c r="S20" s="30">
        <f t="shared" si="7"/>
        <v>0</v>
      </c>
      <c r="T20" s="69">
        <f t="shared" si="8"/>
        <v>0</v>
      </c>
      <c r="U20" s="26"/>
      <c r="V20" s="66" t="s">
        <v>78</v>
      </c>
      <c r="W20" s="29">
        <v>11</v>
      </c>
      <c r="X20" s="29">
        <v>11</v>
      </c>
      <c r="Y20" s="67">
        <f t="shared" si="9"/>
        <v>1</v>
      </c>
      <c r="Z20" s="30">
        <f t="shared" si="10"/>
        <v>0</v>
      </c>
      <c r="AA20" s="69">
        <f t="shared" si="11"/>
        <v>0</v>
      </c>
    </row>
    <row r="21" spans="1:27" x14ac:dyDescent="0.25">
      <c r="A21" s="66" t="s">
        <v>15</v>
      </c>
      <c r="B21" s="70">
        <f>SUM(B7:B20)</f>
        <v>1514</v>
      </c>
      <c r="C21" s="70">
        <f>SUM(C7:C20)</f>
        <v>1506</v>
      </c>
      <c r="D21" s="67">
        <f t="shared" si="0"/>
        <v>0.99471598414795248</v>
      </c>
      <c r="E21" s="71">
        <f t="shared" si="1"/>
        <v>8</v>
      </c>
      <c r="F21" s="69">
        <f t="shared" si="2"/>
        <v>5.2840158520475562E-3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103">
        <f>+IFERROR(J21/I21,0)</f>
        <v>0</v>
      </c>
      <c r="L21" s="42">
        <f t="shared" si="4"/>
        <v>0</v>
      </c>
      <c r="M21" s="103">
        <f t="shared" si="5"/>
        <v>0</v>
      </c>
      <c r="N21" s="26"/>
      <c r="O21" s="66" t="s">
        <v>15</v>
      </c>
      <c r="P21" s="70">
        <f>SUM(P7:P20)</f>
        <v>380</v>
      </c>
      <c r="Q21" s="70">
        <f>SUM(Q7:Q20)</f>
        <v>380</v>
      </c>
      <c r="R21" s="80">
        <f t="shared" si="6"/>
        <v>1</v>
      </c>
      <c r="S21" s="42">
        <f t="shared" si="7"/>
        <v>0</v>
      </c>
      <c r="T21" s="42">
        <f t="shared" si="8"/>
        <v>0</v>
      </c>
      <c r="U21" s="26"/>
      <c r="V21" s="66" t="s">
        <v>15</v>
      </c>
      <c r="W21" s="70">
        <f>SUM(W7:W20)</f>
        <v>415</v>
      </c>
      <c r="X21" s="70">
        <f>SUM(X7:X20)</f>
        <v>415</v>
      </c>
      <c r="Y21" s="80">
        <f t="shared" si="9"/>
        <v>1</v>
      </c>
      <c r="Z21" s="42">
        <f t="shared" si="10"/>
        <v>0</v>
      </c>
      <c r="AA21" s="42">
        <f t="shared" si="11"/>
        <v>0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9" t="s">
        <v>45</v>
      </c>
      <c r="B23" s="140" t="s">
        <v>26</v>
      </c>
      <c r="C23" s="140" t="s">
        <v>27</v>
      </c>
      <c r="D23" s="137" t="s">
        <v>28</v>
      </c>
      <c r="E23" s="140" t="s">
        <v>29</v>
      </c>
      <c r="F23" s="137" t="s">
        <v>30</v>
      </c>
      <c r="G23" s="25"/>
      <c r="H23" s="139" t="s">
        <v>45</v>
      </c>
      <c r="I23" s="140" t="s">
        <v>26</v>
      </c>
      <c r="J23" s="140" t="s">
        <v>27</v>
      </c>
      <c r="K23" s="137" t="s">
        <v>28</v>
      </c>
      <c r="L23" s="140" t="s">
        <v>29</v>
      </c>
      <c r="M23" s="137" t="s">
        <v>30</v>
      </c>
      <c r="N23" s="26"/>
      <c r="O23" s="139" t="s">
        <v>45</v>
      </c>
      <c r="P23" s="140" t="s">
        <v>26</v>
      </c>
      <c r="Q23" s="140" t="s">
        <v>27</v>
      </c>
      <c r="R23" s="137" t="s">
        <v>28</v>
      </c>
      <c r="S23" s="140" t="s">
        <v>29</v>
      </c>
      <c r="T23" s="137" t="s">
        <v>30</v>
      </c>
      <c r="U23" s="26"/>
      <c r="V23" s="139" t="s">
        <v>45</v>
      </c>
      <c r="W23" s="140" t="s">
        <v>26</v>
      </c>
      <c r="X23" s="140" t="s">
        <v>27</v>
      </c>
      <c r="Y23" s="137" t="s">
        <v>28</v>
      </c>
      <c r="Z23" s="140" t="s">
        <v>29</v>
      </c>
      <c r="AA23" s="137" t="s">
        <v>30</v>
      </c>
    </row>
    <row r="24" spans="1:27" x14ac:dyDescent="0.25">
      <c r="A24" s="139"/>
      <c r="B24" s="140"/>
      <c r="C24" s="140"/>
      <c r="D24" s="137"/>
      <c r="E24" s="140"/>
      <c r="F24" s="137"/>
      <c r="G24" s="25"/>
      <c r="H24" s="139"/>
      <c r="I24" s="140"/>
      <c r="J24" s="140"/>
      <c r="K24" s="137"/>
      <c r="L24" s="140"/>
      <c r="M24" s="137"/>
      <c r="N24" s="26"/>
      <c r="O24" s="139"/>
      <c r="P24" s="140"/>
      <c r="Q24" s="140"/>
      <c r="R24" s="137"/>
      <c r="S24" s="140"/>
      <c r="T24" s="137"/>
      <c r="U24" s="26"/>
      <c r="V24" s="139"/>
      <c r="W24" s="140"/>
      <c r="X24" s="140"/>
      <c r="Y24" s="137"/>
      <c r="Z24" s="140"/>
      <c r="AA24" s="137"/>
    </row>
    <row r="25" spans="1:27" x14ac:dyDescent="0.25">
      <c r="A25" s="63" t="s">
        <v>46</v>
      </c>
      <c r="B25" s="35">
        <v>97</v>
      </c>
      <c r="C25" s="35">
        <v>97</v>
      </c>
      <c r="D25" s="34">
        <f>+C25/B25</f>
        <v>1</v>
      </c>
      <c r="E25" s="64">
        <f t="shared" ref="E25:E35" si="12">+B25-C25</f>
        <v>0</v>
      </c>
      <c r="F25" s="34">
        <f t="shared" ref="F25:F35" si="13">+E25/B25</f>
        <v>0</v>
      </c>
      <c r="G25" s="25"/>
      <c r="H25" s="63" t="s">
        <v>46</v>
      </c>
      <c r="I25" s="35"/>
      <c r="J25" s="35"/>
      <c r="K25" s="105">
        <f>+IFERROR(J25/I25,0)</f>
        <v>0</v>
      </c>
      <c r="L25" s="81">
        <f t="shared" ref="L25:L35" si="14">+I25-J25</f>
        <v>0</v>
      </c>
      <c r="M25" s="34">
        <f>+IFERROR(L25/I25,0)</f>
        <v>0</v>
      </c>
      <c r="N25" s="26"/>
      <c r="O25" s="63" t="s">
        <v>46</v>
      </c>
      <c r="P25" s="35">
        <v>17</v>
      </c>
      <c r="Q25" s="35">
        <v>17</v>
      </c>
      <c r="R25" s="34">
        <f>+Q25/P25</f>
        <v>1</v>
      </c>
      <c r="S25" s="81">
        <f t="shared" ref="S25:S35" si="15">+P25-Q25</f>
        <v>0</v>
      </c>
      <c r="T25" s="34">
        <f t="shared" ref="T25:T35" si="16">+S25/P25</f>
        <v>0</v>
      </c>
      <c r="U25" s="26"/>
      <c r="V25" s="63" t="s">
        <v>46</v>
      </c>
      <c r="W25" s="35">
        <v>22</v>
      </c>
      <c r="X25" s="81">
        <v>22</v>
      </c>
      <c r="Y25" s="34">
        <f>+X25/W25</f>
        <v>1</v>
      </c>
      <c r="Z25" s="81">
        <f t="shared" ref="Z25:Z35" si="17">+W25-X25</f>
        <v>0</v>
      </c>
      <c r="AA25" s="34">
        <f t="shared" ref="AA25:AA35" si="18">+Z25/W25</f>
        <v>0</v>
      </c>
    </row>
    <row r="26" spans="1:27" x14ac:dyDescent="0.25">
      <c r="A26" s="63" t="s">
        <v>47</v>
      </c>
      <c r="B26" s="35">
        <v>136</v>
      </c>
      <c r="C26" s="35">
        <v>135</v>
      </c>
      <c r="D26" s="34">
        <f t="shared" ref="D26:D35" si="19">+C26/B26</f>
        <v>0.99264705882352944</v>
      </c>
      <c r="E26" s="64">
        <f t="shared" si="12"/>
        <v>1</v>
      </c>
      <c r="F26" s="34">
        <f t="shared" si="13"/>
        <v>7.3529411764705881E-3</v>
      </c>
      <c r="G26" s="25"/>
      <c r="H26" s="63" t="s">
        <v>47</v>
      </c>
      <c r="I26" s="35"/>
      <c r="J26" s="35"/>
      <c r="K26" s="105">
        <f t="shared" ref="K26:K35" si="20">+IFERROR(J26/I26,0)</f>
        <v>0</v>
      </c>
      <c r="L26" s="81">
        <f t="shared" si="14"/>
        <v>0</v>
      </c>
      <c r="M26" s="34">
        <f t="shared" ref="M26:M35" si="21">+IFERROR(L26/I26,0)</f>
        <v>0</v>
      </c>
      <c r="N26" s="26"/>
      <c r="O26" s="63" t="s">
        <v>47</v>
      </c>
      <c r="P26" s="35">
        <v>38</v>
      </c>
      <c r="Q26" s="35">
        <v>38</v>
      </c>
      <c r="R26" s="34">
        <f t="shared" ref="R26:R35" si="22">+Q26/P26</f>
        <v>1</v>
      </c>
      <c r="S26" s="81">
        <f t="shared" si="15"/>
        <v>0</v>
      </c>
      <c r="T26" s="34">
        <f t="shared" si="16"/>
        <v>0</v>
      </c>
      <c r="U26" s="26"/>
      <c r="V26" s="63" t="s">
        <v>47</v>
      </c>
      <c r="W26" s="35">
        <v>37</v>
      </c>
      <c r="X26" s="81">
        <v>37</v>
      </c>
      <c r="Y26" s="34">
        <f t="shared" ref="Y26:Y35" si="23">+X26/W26</f>
        <v>1</v>
      </c>
      <c r="Z26" s="81">
        <f t="shared" si="17"/>
        <v>0</v>
      </c>
      <c r="AA26" s="34">
        <f t="shared" si="18"/>
        <v>0</v>
      </c>
    </row>
    <row r="27" spans="1:27" x14ac:dyDescent="0.25">
      <c r="A27" s="63" t="s">
        <v>79</v>
      </c>
      <c r="B27" s="35">
        <v>23</v>
      </c>
      <c r="C27" s="35">
        <v>23</v>
      </c>
      <c r="D27" s="34">
        <f t="shared" si="19"/>
        <v>1</v>
      </c>
      <c r="E27" s="64">
        <f t="shared" si="12"/>
        <v>0</v>
      </c>
      <c r="F27" s="34">
        <f t="shared" si="13"/>
        <v>0</v>
      </c>
      <c r="G27" s="25"/>
      <c r="H27" s="63" t="s">
        <v>79</v>
      </c>
      <c r="I27" s="35"/>
      <c r="J27" s="35"/>
      <c r="K27" s="105">
        <f t="shared" si="20"/>
        <v>0</v>
      </c>
      <c r="L27" s="81">
        <f t="shared" si="14"/>
        <v>0</v>
      </c>
      <c r="M27" s="34">
        <f t="shared" si="21"/>
        <v>0</v>
      </c>
      <c r="N27" s="26"/>
      <c r="O27" s="63" t="s">
        <v>79</v>
      </c>
      <c r="P27" s="35">
        <v>11</v>
      </c>
      <c r="Q27" s="35">
        <v>11</v>
      </c>
      <c r="R27" s="34">
        <f t="shared" si="22"/>
        <v>1</v>
      </c>
      <c r="S27" s="81">
        <f t="shared" si="15"/>
        <v>0</v>
      </c>
      <c r="T27" s="34">
        <f t="shared" si="16"/>
        <v>0</v>
      </c>
      <c r="U27" s="26"/>
      <c r="V27" s="63" t="s">
        <v>79</v>
      </c>
      <c r="W27" s="35">
        <v>6</v>
      </c>
      <c r="X27" s="81">
        <v>6</v>
      </c>
      <c r="Y27" s="34">
        <f t="shared" si="23"/>
        <v>1</v>
      </c>
      <c r="Z27" s="81">
        <f t="shared" si="17"/>
        <v>0</v>
      </c>
      <c r="AA27" s="34">
        <f t="shared" si="18"/>
        <v>0</v>
      </c>
    </row>
    <row r="28" spans="1:27" x14ac:dyDescent="0.25">
      <c r="A28" s="63" t="s">
        <v>80</v>
      </c>
      <c r="B28" s="35">
        <v>380</v>
      </c>
      <c r="C28" s="35">
        <v>380</v>
      </c>
      <c r="D28" s="34">
        <f t="shared" si="19"/>
        <v>1</v>
      </c>
      <c r="E28" s="64">
        <f t="shared" si="12"/>
        <v>0</v>
      </c>
      <c r="F28" s="34">
        <f t="shared" si="13"/>
        <v>0</v>
      </c>
      <c r="G28" s="25"/>
      <c r="H28" s="63" t="s">
        <v>80</v>
      </c>
      <c r="I28" s="35"/>
      <c r="J28" s="35"/>
      <c r="K28" s="105">
        <f t="shared" si="20"/>
        <v>0</v>
      </c>
      <c r="L28" s="81">
        <f t="shared" si="14"/>
        <v>0</v>
      </c>
      <c r="M28" s="34">
        <f t="shared" si="21"/>
        <v>0</v>
      </c>
      <c r="N28" s="26"/>
      <c r="O28" s="63" t="s">
        <v>80</v>
      </c>
      <c r="P28" s="35">
        <v>101</v>
      </c>
      <c r="Q28" s="35">
        <v>101</v>
      </c>
      <c r="R28" s="34">
        <f t="shared" si="22"/>
        <v>1</v>
      </c>
      <c r="S28" s="81">
        <f t="shared" si="15"/>
        <v>0</v>
      </c>
      <c r="T28" s="34">
        <f t="shared" si="16"/>
        <v>0</v>
      </c>
      <c r="U28" s="26"/>
      <c r="V28" s="63" t="s">
        <v>80</v>
      </c>
      <c r="W28" s="35">
        <v>96</v>
      </c>
      <c r="X28" s="81">
        <v>96</v>
      </c>
      <c r="Y28" s="34">
        <f t="shared" si="23"/>
        <v>1</v>
      </c>
      <c r="Z28" s="81">
        <f t="shared" si="17"/>
        <v>0</v>
      </c>
      <c r="AA28" s="34">
        <f t="shared" si="18"/>
        <v>0</v>
      </c>
    </row>
    <row r="29" spans="1:27" x14ac:dyDescent="0.25">
      <c r="A29" s="63" t="s">
        <v>50</v>
      </c>
      <c r="B29" s="35">
        <v>8</v>
      </c>
      <c r="C29" s="35">
        <v>8</v>
      </c>
      <c r="D29" s="34">
        <f t="shared" si="19"/>
        <v>1</v>
      </c>
      <c r="E29" s="64">
        <f t="shared" si="12"/>
        <v>0</v>
      </c>
      <c r="F29" s="34">
        <f t="shared" si="13"/>
        <v>0</v>
      </c>
      <c r="G29" s="25"/>
      <c r="H29" s="63" t="s">
        <v>50</v>
      </c>
      <c r="I29" s="35"/>
      <c r="J29" s="35"/>
      <c r="K29" s="105">
        <f t="shared" si="20"/>
        <v>0</v>
      </c>
      <c r="L29" s="81">
        <f t="shared" si="14"/>
        <v>0</v>
      </c>
      <c r="M29" s="34">
        <f t="shared" si="21"/>
        <v>0</v>
      </c>
      <c r="N29" s="26"/>
      <c r="O29" s="63" t="s">
        <v>50</v>
      </c>
      <c r="P29" s="35">
        <v>2</v>
      </c>
      <c r="Q29" s="35">
        <v>2</v>
      </c>
      <c r="R29" s="34">
        <f t="shared" si="22"/>
        <v>1</v>
      </c>
      <c r="S29" s="81">
        <f t="shared" si="15"/>
        <v>0</v>
      </c>
      <c r="T29" s="34">
        <f t="shared" si="16"/>
        <v>0</v>
      </c>
      <c r="U29" s="26"/>
      <c r="V29" s="63" t="s">
        <v>50</v>
      </c>
      <c r="W29" s="35">
        <v>4</v>
      </c>
      <c r="X29" s="81">
        <v>4</v>
      </c>
      <c r="Y29" s="34">
        <f t="shared" si="23"/>
        <v>1</v>
      </c>
      <c r="Z29" s="81">
        <f t="shared" si="17"/>
        <v>0</v>
      </c>
      <c r="AA29" s="34">
        <f t="shared" si="18"/>
        <v>0</v>
      </c>
    </row>
    <row r="30" spans="1:27" x14ac:dyDescent="0.25">
      <c r="A30" s="63" t="s">
        <v>51</v>
      </c>
      <c r="B30" s="35">
        <v>81</v>
      </c>
      <c r="C30" s="35">
        <v>81</v>
      </c>
      <c r="D30" s="34">
        <f t="shared" si="19"/>
        <v>1</v>
      </c>
      <c r="E30" s="64">
        <f t="shared" si="12"/>
        <v>0</v>
      </c>
      <c r="F30" s="34">
        <f t="shared" si="13"/>
        <v>0</v>
      </c>
      <c r="G30" s="25"/>
      <c r="H30" s="63" t="s">
        <v>51</v>
      </c>
      <c r="I30" s="35"/>
      <c r="J30" s="35"/>
      <c r="K30" s="105">
        <f t="shared" si="20"/>
        <v>0</v>
      </c>
      <c r="L30" s="81">
        <f t="shared" si="14"/>
        <v>0</v>
      </c>
      <c r="M30" s="34">
        <f t="shared" si="21"/>
        <v>0</v>
      </c>
      <c r="N30" s="26"/>
      <c r="O30" s="63" t="s">
        <v>51</v>
      </c>
      <c r="P30" s="35">
        <v>18</v>
      </c>
      <c r="Q30" s="35">
        <v>18</v>
      </c>
      <c r="R30" s="34">
        <f t="shared" si="22"/>
        <v>1</v>
      </c>
      <c r="S30" s="81">
        <f t="shared" si="15"/>
        <v>0</v>
      </c>
      <c r="T30" s="34">
        <f t="shared" si="16"/>
        <v>0</v>
      </c>
      <c r="U30" s="26"/>
      <c r="V30" s="63" t="s">
        <v>51</v>
      </c>
      <c r="W30" s="35">
        <v>21</v>
      </c>
      <c r="X30" s="81">
        <v>21</v>
      </c>
      <c r="Y30" s="34">
        <f t="shared" si="23"/>
        <v>1</v>
      </c>
      <c r="Z30" s="81">
        <f t="shared" si="17"/>
        <v>0</v>
      </c>
      <c r="AA30" s="34">
        <f t="shared" si="18"/>
        <v>0</v>
      </c>
    </row>
    <row r="31" spans="1:27" x14ac:dyDescent="0.25">
      <c r="A31" s="63" t="s">
        <v>52</v>
      </c>
      <c r="B31" s="35">
        <v>83</v>
      </c>
      <c r="C31" s="35">
        <v>83</v>
      </c>
      <c r="D31" s="34">
        <f t="shared" si="19"/>
        <v>1</v>
      </c>
      <c r="E31" s="64">
        <f t="shared" si="12"/>
        <v>0</v>
      </c>
      <c r="F31" s="34">
        <f t="shared" si="13"/>
        <v>0</v>
      </c>
      <c r="G31" s="25"/>
      <c r="H31" s="63" t="s">
        <v>52</v>
      </c>
      <c r="I31" s="35"/>
      <c r="J31" s="35"/>
      <c r="K31" s="105">
        <f t="shared" si="20"/>
        <v>0</v>
      </c>
      <c r="L31" s="81">
        <f t="shared" si="14"/>
        <v>0</v>
      </c>
      <c r="M31" s="34">
        <f t="shared" si="21"/>
        <v>0</v>
      </c>
      <c r="N31" s="26"/>
      <c r="O31" s="63" t="s">
        <v>52</v>
      </c>
      <c r="P31" s="35">
        <v>28</v>
      </c>
      <c r="Q31" s="35">
        <v>28</v>
      </c>
      <c r="R31" s="34">
        <f t="shared" si="22"/>
        <v>1</v>
      </c>
      <c r="S31" s="81">
        <f t="shared" si="15"/>
        <v>0</v>
      </c>
      <c r="T31" s="34">
        <f t="shared" si="16"/>
        <v>0</v>
      </c>
      <c r="U31" s="26"/>
      <c r="V31" s="63" t="s">
        <v>52</v>
      </c>
      <c r="W31" s="35">
        <v>24</v>
      </c>
      <c r="X31" s="81">
        <v>24</v>
      </c>
      <c r="Y31" s="34">
        <f t="shared" si="23"/>
        <v>1</v>
      </c>
      <c r="Z31" s="81">
        <f t="shared" si="17"/>
        <v>0</v>
      </c>
      <c r="AA31" s="34">
        <f t="shared" si="18"/>
        <v>0</v>
      </c>
    </row>
    <row r="32" spans="1:27" x14ac:dyDescent="0.25">
      <c r="A32" s="63" t="s">
        <v>53</v>
      </c>
      <c r="B32" s="35">
        <v>20</v>
      </c>
      <c r="C32" s="35">
        <v>20</v>
      </c>
      <c r="D32" s="34">
        <f t="shared" si="19"/>
        <v>1</v>
      </c>
      <c r="E32" s="64">
        <f t="shared" si="12"/>
        <v>0</v>
      </c>
      <c r="F32" s="34">
        <f t="shared" si="13"/>
        <v>0</v>
      </c>
      <c r="G32" s="25"/>
      <c r="H32" s="63" t="s">
        <v>53</v>
      </c>
      <c r="I32" s="35"/>
      <c r="J32" s="35"/>
      <c r="K32" s="105">
        <f t="shared" si="20"/>
        <v>0</v>
      </c>
      <c r="L32" s="81">
        <f t="shared" si="14"/>
        <v>0</v>
      </c>
      <c r="M32" s="34">
        <f t="shared" si="21"/>
        <v>0</v>
      </c>
      <c r="N32" s="26"/>
      <c r="O32" s="63" t="s">
        <v>53</v>
      </c>
      <c r="P32" s="35">
        <v>4</v>
      </c>
      <c r="Q32" s="35">
        <v>4</v>
      </c>
      <c r="R32" s="34">
        <f t="shared" si="22"/>
        <v>1</v>
      </c>
      <c r="S32" s="81">
        <f t="shared" si="15"/>
        <v>0</v>
      </c>
      <c r="T32" s="34">
        <f t="shared" si="16"/>
        <v>0</v>
      </c>
      <c r="U32" s="26"/>
      <c r="V32" s="63" t="s">
        <v>53</v>
      </c>
      <c r="W32" s="35">
        <v>1</v>
      </c>
      <c r="X32" s="81">
        <v>1</v>
      </c>
      <c r="Y32" s="34">
        <f>IFERROR(+X32/W32,"0.00"%)</f>
        <v>1</v>
      </c>
      <c r="Z32" s="81">
        <f t="shared" si="17"/>
        <v>0</v>
      </c>
      <c r="AA32" s="34">
        <f>IFERROR(+Z32/W32,"0%")</f>
        <v>0</v>
      </c>
    </row>
    <row r="33" spans="1:27" x14ac:dyDescent="0.25">
      <c r="A33" s="63" t="s">
        <v>54</v>
      </c>
      <c r="B33" s="35">
        <v>7</v>
      </c>
      <c r="C33" s="35">
        <v>7</v>
      </c>
      <c r="D33" s="34">
        <f t="shared" si="19"/>
        <v>1</v>
      </c>
      <c r="E33" s="64">
        <f t="shared" si="12"/>
        <v>0</v>
      </c>
      <c r="F33" s="34">
        <f t="shared" si="13"/>
        <v>0</v>
      </c>
      <c r="G33" s="25"/>
      <c r="H33" s="63" t="s">
        <v>54</v>
      </c>
      <c r="I33" s="35"/>
      <c r="J33" s="35"/>
      <c r="K33" s="105">
        <f t="shared" si="20"/>
        <v>0</v>
      </c>
      <c r="L33" s="81">
        <f t="shared" si="14"/>
        <v>0</v>
      </c>
      <c r="M33" s="34">
        <f t="shared" si="21"/>
        <v>0</v>
      </c>
      <c r="N33" s="26"/>
      <c r="O33" s="63" t="s">
        <v>54</v>
      </c>
      <c r="P33" s="35">
        <v>6</v>
      </c>
      <c r="Q33" s="35">
        <v>6</v>
      </c>
      <c r="R33" s="34">
        <f t="shared" si="22"/>
        <v>1</v>
      </c>
      <c r="S33" s="81">
        <f t="shared" si="15"/>
        <v>0</v>
      </c>
      <c r="T33" s="34">
        <f t="shared" si="16"/>
        <v>0</v>
      </c>
      <c r="U33" s="26"/>
      <c r="V33" s="63" t="s">
        <v>54</v>
      </c>
      <c r="W33" s="35">
        <v>1</v>
      </c>
      <c r="X33" s="81">
        <v>1</v>
      </c>
      <c r="Y33" s="34">
        <f t="shared" si="23"/>
        <v>1</v>
      </c>
      <c r="Z33" s="81">
        <f t="shared" si="17"/>
        <v>0</v>
      </c>
      <c r="AA33" s="34">
        <f t="shared" si="18"/>
        <v>0</v>
      </c>
    </row>
    <row r="34" spans="1:27" x14ac:dyDescent="0.25">
      <c r="A34" s="63" t="s">
        <v>55</v>
      </c>
      <c r="B34" s="35">
        <v>4</v>
      </c>
      <c r="C34" s="35">
        <v>4</v>
      </c>
      <c r="D34" s="34">
        <f t="shared" si="19"/>
        <v>1</v>
      </c>
      <c r="E34" s="64">
        <f t="shared" si="12"/>
        <v>0</v>
      </c>
      <c r="F34" s="34">
        <f t="shared" si="13"/>
        <v>0</v>
      </c>
      <c r="G34" s="25"/>
      <c r="H34" s="63" t="s">
        <v>55</v>
      </c>
      <c r="I34" s="35"/>
      <c r="J34" s="35"/>
      <c r="K34" s="105">
        <f t="shared" si="20"/>
        <v>0</v>
      </c>
      <c r="L34" s="81">
        <f t="shared" si="14"/>
        <v>0</v>
      </c>
      <c r="M34" s="34">
        <f t="shared" si="21"/>
        <v>0</v>
      </c>
      <c r="N34" s="26"/>
      <c r="O34" s="63" t="s">
        <v>55</v>
      </c>
      <c r="P34" s="35">
        <v>0</v>
      </c>
      <c r="Q34" s="35">
        <v>0</v>
      </c>
      <c r="R34" s="34">
        <f>IFERROR(+Q34/P34,"0.00"%)</f>
        <v>0</v>
      </c>
      <c r="S34" s="81">
        <f t="shared" si="15"/>
        <v>0</v>
      </c>
      <c r="T34" s="100" t="str">
        <f>IFERROR(+S34/P34,"0%")</f>
        <v>0%</v>
      </c>
      <c r="U34" s="26"/>
      <c r="V34" s="63" t="s">
        <v>55</v>
      </c>
      <c r="W34" s="35">
        <v>2</v>
      </c>
      <c r="X34" s="81">
        <v>2</v>
      </c>
      <c r="Y34" s="34">
        <f t="shared" si="23"/>
        <v>1</v>
      </c>
      <c r="Z34" s="81">
        <f t="shared" si="17"/>
        <v>0</v>
      </c>
      <c r="AA34" s="34">
        <f t="shared" si="18"/>
        <v>0</v>
      </c>
    </row>
    <row r="35" spans="1:27" x14ac:dyDescent="0.25">
      <c r="A35" s="63" t="s">
        <v>15</v>
      </c>
      <c r="B35" s="65">
        <f>SUM(B25:B34)</f>
        <v>839</v>
      </c>
      <c r="C35" s="65">
        <f>SUM(C25:C34)</f>
        <v>838</v>
      </c>
      <c r="D35" s="34">
        <f t="shared" si="19"/>
        <v>0.99880810488676997</v>
      </c>
      <c r="E35" s="64">
        <f t="shared" si="12"/>
        <v>1</v>
      </c>
      <c r="F35" s="34">
        <f t="shared" si="13"/>
        <v>1.1918951132300357E-3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105">
        <f t="shared" si="20"/>
        <v>0</v>
      </c>
      <c r="L35" s="36">
        <f t="shared" si="14"/>
        <v>0</v>
      </c>
      <c r="M35" s="34">
        <f t="shared" si="21"/>
        <v>0</v>
      </c>
      <c r="N35" s="26"/>
      <c r="O35" s="63" t="s">
        <v>15</v>
      </c>
      <c r="P35" s="65">
        <f>SUM(P25:P34)</f>
        <v>225</v>
      </c>
      <c r="Q35" s="85">
        <f>SUM(Q25:Q34)</f>
        <v>225</v>
      </c>
      <c r="R35" s="36">
        <f t="shared" si="22"/>
        <v>1</v>
      </c>
      <c r="S35" s="36">
        <f t="shared" si="15"/>
        <v>0</v>
      </c>
      <c r="T35" s="36">
        <f t="shared" si="16"/>
        <v>0</v>
      </c>
      <c r="U35" s="26"/>
      <c r="V35" s="63" t="s">
        <v>15</v>
      </c>
      <c r="W35" s="65">
        <f>SUM(W25:W34)</f>
        <v>214</v>
      </c>
      <c r="X35" s="65">
        <f>SUM(X25:X34)</f>
        <v>214</v>
      </c>
      <c r="Y35" s="36">
        <f t="shared" si="23"/>
        <v>1</v>
      </c>
      <c r="Z35" s="36">
        <f t="shared" si="17"/>
        <v>0</v>
      </c>
      <c r="AA35" s="36">
        <f t="shared" si="18"/>
        <v>0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8" t="s">
        <v>56</v>
      </c>
      <c r="B37" s="138" t="s">
        <v>26</v>
      </c>
      <c r="C37" s="138" t="s">
        <v>27</v>
      </c>
      <c r="D37" s="137" t="s">
        <v>28</v>
      </c>
      <c r="E37" s="138" t="s">
        <v>29</v>
      </c>
      <c r="F37" s="137" t="s">
        <v>30</v>
      </c>
      <c r="G37" s="25"/>
      <c r="H37" s="138" t="s">
        <v>56</v>
      </c>
      <c r="I37" s="138" t="s">
        <v>26</v>
      </c>
      <c r="J37" s="138" t="s">
        <v>27</v>
      </c>
      <c r="K37" s="137" t="s">
        <v>28</v>
      </c>
      <c r="L37" s="138" t="s">
        <v>29</v>
      </c>
      <c r="M37" s="137" t="s">
        <v>30</v>
      </c>
      <c r="N37" s="26"/>
      <c r="O37" s="138" t="s">
        <v>56</v>
      </c>
      <c r="P37" s="138" t="s">
        <v>26</v>
      </c>
      <c r="Q37" s="138" t="s">
        <v>27</v>
      </c>
      <c r="R37" s="137" t="s">
        <v>28</v>
      </c>
      <c r="S37" s="138" t="s">
        <v>29</v>
      </c>
      <c r="T37" s="137" t="s">
        <v>30</v>
      </c>
      <c r="U37" s="26"/>
      <c r="V37" s="138" t="s">
        <v>56</v>
      </c>
      <c r="W37" s="138" t="s">
        <v>26</v>
      </c>
      <c r="X37" s="138" t="s">
        <v>27</v>
      </c>
      <c r="Y37" s="137" t="s">
        <v>28</v>
      </c>
      <c r="Z37" s="138" t="s">
        <v>29</v>
      </c>
      <c r="AA37" s="137" t="s">
        <v>30</v>
      </c>
    </row>
    <row r="38" spans="1:27" x14ac:dyDescent="0.25">
      <c r="A38" s="138"/>
      <c r="B38" s="138"/>
      <c r="C38" s="138"/>
      <c r="D38" s="137"/>
      <c r="E38" s="138"/>
      <c r="F38" s="137"/>
      <c r="G38" s="25"/>
      <c r="H38" s="138"/>
      <c r="I38" s="138"/>
      <c r="J38" s="138"/>
      <c r="K38" s="137"/>
      <c r="L38" s="138"/>
      <c r="M38" s="137"/>
      <c r="N38" s="26"/>
      <c r="O38" s="138"/>
      <c r="P38" s="138"/>
      <c r="Q38" s="138"/>
      <c r="R38" s="137"/>
      <c r="S38" s="138"/>
      <c r="T38" s="137"/>
      <c r="U38" s="26"/>
      <c r="V38" s="138"/>
      <c r="W38" s="138"/>
      <c r="X38" s="138"/>
      <c r="Y38" s="137"/>
      <c r="Z38" s="138"/>
      <c r="AA38" s="137"/>
    </row>
    <row r="39" spans="1:27" x14ac:dyDescent="0.25">
      <c r="A39" s="72" t="s">
        <v>57</v>
      </c>
      <c r="B39" s="38">
        <v>5699</v>
      </c>
      <c r="C39" s="38">
        <v>5693</v>
      </c>
      <c r="D39" s="39">
        <f>+C39/B39</f>
        <v>0.99894718371644153</v>
      </c>
      <c r="E39" s="73">
        <f t="shared" ref="E39:E47" si="24">+B39-C39</f>
        <v>6</v>
      </c>
      <c r="F39" s="39">
        <f t="shared" ref="F39:F47" si="25">+E39/B39</f>
        <v>1.0528162835585189E-3</v>
      </c>
      <c r="G39" s="25"/>
      <c r="H39" s="72" t="s">
        <v>57</v>
      </c>
      <c r="I39" s="38"/>
      <c r="J39" s="38"/>
      <c r="K39" s="104">
        <f>+IFERROR(J39/I39,0)</f>
        <v>0</v>
      </c>
      <c r="L39" s="40">
        <f t="shared" ref="L39:L47" si="26">+I39-J39</f>
        <v>0</v>
      </c>
      <c r="M39" s="39">
        <f>+IFERROR(L39/I39,0)</f>
        <v>0</v>
      </c>
      <c r="N39" s="26"/>
      <c r="O39" s="72" t="s">
        <v>57</v>
      </c>
      <c r="P39" s="38">
        <v>5535</v>
      </c>
      <c r="Q39" s="38">
        <v>5533</v>
      </c>
      <c r="R39" s="39">
        <f>+Q39/P39</f>
        <v>0.99963866305329718</v>
      </c>
      <c r="S39" s="40">
        <f t="shared" ref="S39:S47" si="27">+P39-Q39</f>
        <v>2</v>
      </c>
      <c r="T39" s="39">
        <f t="shared" ref="T39:T47" si="28">+S39/P39</f>
        <v>3.6133694670280038E-4</v>
      </c>
      <c r="U39" s="26"/>
      <c r="V39" s="72" t="s">
        <v>57</v>
      </c>
      <c r="W39" s="38">
        <v>4859</v>
      </c>
      <c r="X39" s="40">
        <v>4858</v>
      </c>
      <c r="Y39" s="39">
        <f>+X39/W39</f>
        <v>0.99979419633669475</v>
      </c>
      <c r="Z39" s="40">
        <f t="shared" ref="Z39:Z47" si="29">+W39-X39</f>
        <v>1</v>
      </c>
      <c r="AA39" s="39">
        <f t="shared" ref="AA39:AA47" si="30">+Z39/W39</f>
        <v>2.0580366330520683E-4</v>
      </c>
    </row>
    <row r="40" spans="1:27" x14ac:dyDescent="0.25">
      <c r="A40" s="72" t="s">
        <v>58</v>
      </c>
      <c r="B40" s="38">
        <v>2788</v>
      </c>
      <c r="C40" s="38">
        <v>2780</v>
      </c>
      <c r="D40" s="39">
        <f t="shared" ref="D40:D47" si="31">+C40/B40</f>
        <v>0.99713055954088947</v>
      </c>
      <c r="E40" s="73">
        <f t="shared" si="24"/>
        <v>8</v>
      </c>
      <c r="F40" s="39">
        <f t="shared" si="25"/>
        <v>2.8694404591104736E-3</v>
      </c>
      <c r="G40" s="25"/>
      <c r="H40" s="72" t="s">
        <v>58</v>
      </c>
      <c r="I40" s="38"/>
      <c r="J40" s="38"/>
      <c r="K40" s="104">
        <f t="shared" ref="K40:K47" si="32">+IFERROR(J40/I40,0)</f>
        <v>0</v>
      </c>
      <c r="L40" s="40">
        <f t="shared" si="26"/>
        <v>0</v>
      </c>
      <c r="M40" s="39">
        <f t="shared" ref="M40:M47" si="33">+IFERROR(L40/I40,0)</f>
        <v>0</v>
      </c>
      <c r="N40" s="26"/>
      <c r="O40" s="72" t="s">
        <v>58</v>
      </c>
      <c r="P40" s="38">
        <v>717</v>
      </c>
      <c r="Q40" s="38">
        <v>717</v>
      </c>
      <c r="R40" s="39">
        <f t="shared" ref="R40:R47" si="34">+Q40/P40</f>
        <v>1</v>
      </c>
      <c r="S40" s="40">
        <f t="shared" si="27"/>
        <v>0</v>
      </c>
      <c r="T40" s="39">
        <f t="shared" si="28"/>
        <v>0</v>
      </c>
      <c r="U40" s="26"/>
      <c r="V40" s="72" t="s">
        <v>58</v>
      </c>
      <c r="W40" s="38">
        <v>653</v>
      </c>
      <c r="X40" s="38">
        <v>652</v>
      </c>
      <c r="Y40" s="39">
        <f t="shared" ref="Y40:Y47" si="35">+X40/W40</f>
        <v>0.99846860643185298</v>
      </c>
      <c r="Z40" s="40">
        <f t="shared" si="29"/>
        <v>1</v>
      </c>
      <c r="AA40" s="39">
        <f t="shared" si="30"/>
        <v>1.5313935681470138E-3</v>
      </c>
    </row>
    <row r="41" spans="1:27" x14ac:dyDescent="0.25">
      <c r="A41" s="72" t="s">
        <v>59</v>
      </c>
      <c r="B41" s="38">
        <v>37</v>
      </c>
      <c r="C41" s="38">
        <v>37</v>
      </c>
      <c r="D41" s="39">
        <f t="shared" si="31"/>
        <v>1</v>
      </c>
      <c r="E41" s="73">
        <f t="shared" si="24"/>
        <v>0</v>
      </c>
      <c r="F41" s="39">
        <f t="shared" si="25"/>
        <v>0</v>
      </c>
      <c r="G41" s="25"/>
      <c r="H41" s="72" t="s">
        <v>59</v>
      </c>
      <c r="I41" s="38"/>
      <c r="J41" s="38"/>
      <c r="K41" s="104">
        <f t="shared" si="32"/>
        <v>0</v>
      </c>
      <c r="L41" s="40">
        <f t="shared" si="26"/>
        <v>0</v>
      </c>
      <c r="M41" s="39">
        <f t="shared" si="33"/>
        <v>0</v>
      </c>
      <c r="N41" s="26"/>
      <c r="O41" s="72" t="s">
        <v>59</v>
      </c>
      <c r="P41" s="38">
        <v>10</v>
      </c>
      <c r="Q41" s="38">
        <v>10</v>
      </c>
      <c r="R41" s="39">
        <f t="shared" si="34"/>
        <v>1</v>
      </c>
      <c r="S41" s="40">
        <f t="shared" si="27"/>
        <v>0</v>
      </c>
      <c r="T41" s="39">
        <f t="shared" si="28"/>
        <v>0</v>
      </c>
      <c r="U41" s="26"/>
      <c r="V41" s="72" t="s">
        <v>59</v>
      </c>
      <c r="W41" s="38">
        <v>14</v>
      </c>
      <c r="X41" s="40">
        <v>14</v>
      </c>
      <c r="Y41" s="39">
        <f t="shared" si="35"/>
        <v>1</v>
      </c>
      <c r="Z41" s="40">
        <f t="shared" si="29"/>
        <v>0</v>
      </c>
      <c r="AA41" s="39">
        <f t="shared" si="30"/>
        <v>0</v>
      </c>
    </row>
    <row r="42" spans="1:27" x14ac:dyDescent="0.25">
      <c r="A42" s="72" t="s">
        <v>60</v>
      </c>
      <c r="B42" s="38">
        <v>54</v>
      </c>
      <c r="C42" s="38">
        <v>54</v>
      </c>
      <c r="D42" s="39">
        <f t="shared" si="31"/>
        <v>1</v>
      </c>
      <c r="E42" s="73">
        <f t="shared" si="24"/>
        <v>0</v>
      </c>
      <c r="F42" s="39">
        <f t="shared" si="25"/>
        <v>0</v>
      </c>
      <c r="G42" s="25"/>
      <c r="H42" s="72" t="s">
        <v>60</v>
      </c>
      <c r="I42" s="38"/>
      <c r="J42" s="38"/>
      <c r="K42" s="104">
        <f t="shared" si="32"/>
        <v>0</v>
      </c>
      <c r="L42" s="40">
        <f t="shared" si="26"/>
        <v>0</v>
      </c>
      <c r="M42" s="39">
        <f t="shared" si="33"/>
        <v>0</v>
      </c>
      <c r="N42" s="26"/>
      <c r="O42" s="72" t="s">
        <v>60</v>
      </c>
      <c r="P42" s="38">
        <v>18</v>
      </c>
      <c r="Q42" s="38">
        <v>18</v>
      </c>
      <c r="R42" s="39">
        <f t="shared" si="34"/>
        <v>1</v>
      </c>
      <c r="S42" s="40">
        <f t="shared" si="27"/>
        <v>0</v>
      </c>
      <c r="T42" s="39">
        <f t="shared" si="28"/>
        <v>0</v>
      </c>
      <c r="U42" s="26"/>
      <c r="V42" s="72" t="s">
        <v>60</v>
      </c>
      <c r="W42" s="38">
        <v>18</v>
      </c>
      <c r="X42" s="40">
        <v>18</v>
      </c>
      <c r="Y42" s="39">
        <f t="shared" si="35"/>
        <v>1</v>
      </c>
      <c r="Z42" s="40">
        <f t="shared" si="29"/>
        <v>0</v>
      </c>
      <c r="AA42" s="39">
        <f t="shared" si="30"/>
        <v>0</v>
      </c>
    </row>
    <row r="43" spans="1:27" x14ac:dyDescent="0.25">
      <c r="A43" s="72" t="s">
        <v>81</v>
      </c>
      <c r="B43" s="38">
        <v>245</v>
      </c>
      <c r="C43" s="38">
        <v>239</v>
      </c>
      <c r="D43" s="39">
        <f t="shared" si="31"/>
        <v>0.97551020408163269</v>
      </c>
      <c r="E43" s="73">
        <f t="shared" si="24"/>
        <v>6</v>
      </c>
      <c r="F43" s="39">
        <f t="shared" si="25"/>
        <v>2.4489795918367346E-2</v>
      </c>
      <c r="G43" s="25"/>
      <c r="H43" s="72" t="s">
        <v>81</v>
      </c>
      <c r="I43" s="38"/>
      <c r="J43" s="38"/>
      <c r="K43" s="104">
        <f t="shared" si="32"/>
        <v>0</v>
      </c>
      <c r="L43" s="40">
        <f t="shared" si="26"/>
        <v>0</v>
      </c>
      <c r="M43" s="39">
        <f t="shared" si="33"/>
        <v>0</v>
      </c>
      <c r="N43" s="26"/>
      <c r="O43" s="72" t="s">
        <v>81</v>
      </c>
      <c r="P43" s="38">
        <v>61</v>
      </c>
      <c r="Q43" s="38">
        <v>61</v>
      </c>
      <c r="R43" s="39">
        <f t="shared" si="34"/>
        <v>1</v>
      </c>
      <c r="S43" s="40">
        <f t="shared" si="27"/>
        <v>0</v>
      </c>
      <c r="T43" s="39">
        <f t="shared" si="28"/>
        <v>0</v>
      </c>
      <c r="U43" s="26"/>
      <c r="V43" s="72" t="s">
        <v>81</v>
      </c>
      <c r="W43" s="38">
        <v>52</v>
      </c>
      <c r="X43" s="40">
        <v>52</v>
      </c>
      <c r="Y43" s="39">
        <f t="shared" si="35"/>
        <v>1</v>
      </c>
      <c r="Z43" s="40">
        <f t="shared" si="29"/>
        <v>0</v>
      </c>
      <c r="AA43" s="39">
        <f t="shared" si="30"/>
        <v>0</v>
      </c>
    </row>
    <row r="44" spans="1:27" x14ac:dyDescent="0.25">
      <c r="A44" s="72" t="s">
        <v>62</v>
      </c>
      <c r="B44" s="38">
        <v>27</v>
      </c>
      <c r="C44" s="38">
        <v>27</v>
      </c>
      <c r="D44" s="39">
        <f t="shared" si="31"/>
        <v>1</v>
      </c>
      <c r="E44" s="73">
        <f t="shared" si="24"/>
        <v>0</v>
      </c>
      <c r="F44" s="39">
        <f t="shared" si="25"/>
        <v>0</v>
      </c>
      <c r="G44" s="25"/>
      <c r="H44" s="72" t="s">
        <v>62</v>
      </c>
      <c r="I44" s="38"/>
      <c r="J44" s="38"/>
      <c r="K44" s="104">
        <f t="shared" si="32"/>
        <v>0</v>
      </c>
      <c r="L44" s="40">
        <f t="shared" si="26"/>
        <v>0</v>
      </c>
      <c r="M44" s="39">
        <f t="shared" si="33"/>
        <v>0</v>
      </c>
      <c r="N44" s="26"/>
      <c r="O44" s="72" t="s">
        <v>62</v>
      </c>
      <c r="P44" s="38">
        <v>10</v>
      </c>
      <c r="Q44" s="38">
        <v>10</v>
      </c>
      <c r="R44" s="39">
        <f t="shared" si="34"/>
        <v>1</v>
      </c>
      <c r="S44" s="40">
        <f t="shared" si="27"/>
        <v>0</v>
      </c>
      <c r="T44" s="39">
        <f t="shared" si="28"/>
        <v>0</v>
      </c>
      <c r="U44" s="26"/>
      <c r="V44" s="72" t="s">
        <v>62</v>
      </c>
      <c r="W44" s="38">
        <v>8</v>
      </c>
      <c r="X44" s="40">
        <v>8</v>
      </c>
      <c r="Y44" s="39">
        <f t="shared" si="35"/>
        <v>1</v>
      </c>
      <c r="Z44" s="40">
        <f t="shared" si="29"/>
        <v>0</v>
      </c>
      <c r="AA44" s="39">
        <f t="shared" si="30"/>
        <v>0</v>
      </c>
    </row>
    <row r="45" spans="1:27" x14ac:dyDescent="0.25">
      <c r="A45" s="72" t="s">
        <v>63</v>
      </c>
      <c r="B45" s="38">
        <v>154</v>
      </c>
      <c r="C45" s="38">
        <v>153</v>
      </c>
      <c r="D45" s="39">
        <f t="shared" si="31"/>
        <v>0.99350649350649356</v>
      </c>
      <c r="E45" s="73">
        <f t="shared" si="24"/>
        <v>1</v>
      </c>
      <c r="F45" s="39">
        <f t="shared" si="25"/>
        <v>6.4935064935064939E-3</v>
      </c>
      <c r="G45" s="25"/>
      <c r="H45" s="72" t="s">
        <v>63</v>
      </c>
      <c r="I45" s="38"/>
      <c r="J45" s="38"/>
      <c r="K45" s="104">
        <f t="shared" si="32"/>
        <v>0</v>
      </c>
      <c r="L45" s="40">
        <f t="shared" si="26"/>
        <v>0</v>
      </c>
      <c r="M45" s="39">
        <f t="shared" si="33"/>
        <v>0</v>
      </c>
      <c r="N45" s="26"/>
      <c r="O45" s="72" t="s">
        <v>63</v>
      </c>
      <c r="P45" s="38">
        <v>47</v>
      </c>
      <c r="Q45" s="38">
        <v>46</v>
      </c>
      <c r="R45" s="39">
        <f t="shared" si="34"/>
        <v>0.97872340425531912</v>
      </c>
      <c r="S45" s="40">
        <f t="shared" si="27"/>
        <v>1</v>
      </c>
      <c r="T45" s="39">
        <f t="shared" si="28"/>
        <v>2.1276595744680851E-2</v>
      </c>
      <c r="U45" s="26"/>
      <c r="V45" s="72" t="s">
        <v>63</v>
      </c>
      <c r="W45" s="38">
        <v>52</v>
      </c>
      <c r="X45" s="40">
        <v>52</v>
      </c>
      <c r="Y45" s="39">
        <f t="shared" si="35"/>
        <v>1</v>
      </c>
      <c r="Z45" s="40">
        <f t="shared" si="29"/>
        <v>0</v>
      </c>
      <c r="AA45" s="39">
        <f t="shared" si="30"/>
        <v>0</v>
      </c>
    </row>
    <row r="46" spans="1:27" x14ac:dyDescent="0.25">
      <c r="A46" s="72" t="s">
        <v>64</v>
      </c>
      <c r="B46" s="38">
        <v>292</v>
      </c>
      <c r="C46" s="38">
        <v>289</v>
      </c>
      <c r="D46" s="39">
        <f t="shared" si="31"/>
        <v>0.98972602739726023</v>
      </c>
      <c r="E46" s="73">
        <f t="shared" si="24"/>
        <v>3</v>
      </c>
      <c r="F46" s="39">
        <f t="shared" si="25"/>
        <v>1.0273972602739725E-2</v>
      </c>
      <c r="G46" s="25"/>
      <c r="H46" s="72" t="s">
        <v>64</v>
      </c>
      <c r="I46" s="38"/>
      <c r="J46" s="38"/>
      <c r="K46" s="104">
        <f t="shared" si="32"/>
        <v>0</v>
      </c>
      <c r="L46" s="40">
        <f t="shared" si="26"/>
        <v>0</v>
      </c>
      <c r="M46" s="39">
        <f t="shared" si="33"/>
        <v>0</v>
      </c>
      <c r="N46" s="26"/>
      <c r="O46" s="72" t="s">
        <v>64</v>
      </c>
      <c r="P46" s="38">
        <v>76</v>
      </c>
      <c r="Q46" s="38">
        <v>76</v>
      </c>
      <c r="R46" s="39">
        <f t="shared" si="34"/>
        <v>1</v>
      </c>
      <c r="S46" s="40">
        <f t="shared" si="27"/>
        <v>0</v>
      </c>
      <c r="T46" s="39">
        <f t="shared" si="28"/>
        <v>0</v>
      </c>
      <c r="U46" s="26"/>
      <c r="V46" s="72" t="s">
        <v>64</v>
      </c>
      <c r="W46" s="38">
        <v>60</v>
      </c>
      <c r="X46" s="40">
        <v>60</v>
      </c>
      <c r="Y46" s="39">
        <f t="shared" si="35"/>
        <v>1</v>
      </c>
      <c r="Z46" s="40">
        <f t="shared" si="29"/>
        <v>0</v>
      </c>
      <c r="AA46" s="39">
        <f t="shared" si="30"/>
        <v>0</v>
      </c>
    </row>
    <row r="47" spans="1:27" x14ac:dyDescent="0.25">
      <c r="A47" s="72" t="s">
        <v>15</v>
      </c>
      <c r="B47" s="74">
        <f>SUM(B39:B46)</f>
        <v>9296</v>
      </c>
      <c r="C47" s="74">
        <f>SUM(C39:C46)</f>
        <v>9272</v>
      </c>
      <c r="D47" s="41">
        <f t="shared" si="31"/>
        <v>0.9974182444061962</v>
      </c>
      <c r="E47" s="75">
        <f t="shared" si="24"/>
        <v>24</v>
      </c>
      <c r="F47" s="41">
        <f t="shared" si="25"/>
        <v>2.5817555938037868E-3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104">
        <f t="shared" si="32"/>
        <v>0</v>
      </c>
      <c r="L47" s="41">
        <f t="shared" si="26"/>
        <v>0</v>
      </c>
      <c r="M47" s="39">
        <f t="shared" si="33"/>
        <v>0</v>
      </c>
      <c r="N47" s="26"/>
      <c r="O47" s="72" t="s">
        <v>15</v>
      </c>
      <c r="P47" s="74">
        <f>SUM(P39:P46)</f>
        <v>6474</v>
      </c>
      <c r="Q47" s="74">
        <f>SUM(Q39:Q46)</f>
        <v>6471</v>
      </c>
      <c r="R47" s="41">
        <f t="shared" si="34"/>
        <v>0.99953660797034294</v>
      </c>
      <c r="S47" s="84">
        <f t="shared" si="27"/>
        <v>3</v>
      </c>
      <c r="T47" s="41">
        <f t="shared" si="28"/>
        <v>4.6339202965708991E-4</v>
      </c>
      <c r="U47" s="26"/>
      <c r="V47" s="72" t="s">
        <v>15</v>
      </c>
      <c r="W47" s="74">
        <f>SUM(W39:W46)</f>
        <v>5716</v>
      </c>
      <c r="X47" s="74">
        <f>SUM(X39:X46)</f>
        <v>5714</v>
      </c>
      <c r="Y47" s="41">
        <f t="shared" si="35"/>
        <v>0.99965010496850948</v>
      </c>
      <c r="Z47" s="84">
        <f t="shared" si="29"/>
        <v>2</v>
      </c>
      <c r="AA47" s="41">
        <f t="shared" si="30"/>
        <v>3.4989503149055281E-4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11649</v>
      </c>
      <c r="C49" s="44">
        <f>SUM(C47,C35,C21)</f>
        <v>11616</v>
      </c>
      <c r="D49" s="45">
        <f t="shared" ref="D49" si="36">+C49/B49</f>
        <v>0.99716713881019825</v>
      </c>
      <c r="E49" s="53">
        <f t="shared" ref="E49" si="37">+B49-C49</f>
        <v>33</v>
      </c>
      <c r="F49" s="46">
        <f t="shared" ref="F49" si="38">+E49/B49</f>
        <v>2.8328611898016999E-3</v>
      </c>
      <c r="G49" s="101"/>
      <c r="H49" s="43" t="s">
        <v>15</v>
      </c>
      <c r="I49" s="44">
        <f>+'TOTAL POR MES NOVIEMBRE'!B51</f>
        <v>40627</v>
      </c>
      <c r="J49" s="44">
        <f>+'TOTAL POR MES NOVIEMBRE'!C51</f>
        <v>40238</v>
      </c>
      <c r="K49" s="54">
        <f t="shared" ref="K49" si="39">+J49/I49</f>
        <v>0.99042508676495922</v>
      </c>
      <c r="L49" s="53">
        <f t="shared" ref="L49" si="40">+I49-J49</f>
        <v>389</v>
      </c>
      <c r="M49" s="55">
        <f t="shared" ref="M49" si="41">+L49/I49</f>
        <v>9.574913235040736E-3</v>
      </c>
      <c r="N49" s="26"/>
      <c r="O49" s="43" t="s">
        <v>15</v>
      </c>
      <c r="P49" s="47">
        <f>SUM(P47,P35,P21)</f>
        <v>7079</v>
      </c>
      <c r="Q49" s="47">
        <f>SUM(Q47,Q35,Q21)</f>
        <v>7076</v>
      </c>
      <c r="R49" s="45">
        <f t="shared" ref="R49" si="42">+Q49/P49</f>
        <v>0.99957621132928376</v>
      </c>
      <c r="S49" s="53">
        <f t="shared" ref="S49" si="43">+P49-Q49</f>
        <v>3</v>
      </c>
      <c r="T49" s="46">
        <f t="shared" ref="T49" si="44">+S49/P49</f>
        <v>4.2378867071620288E-4</v>
      </c>
      <c r="U49" s="26"/>
      <c r="V49" s="43" t="s">
        <v>15</v>
      </c>
      <c r="W49" s="44">
        <f>SUM(W47,W35,W21)</f>
        <v>6345</v>
      </c>
      <c r="X49" s="44">
        <f>SUM(X47,X35,X21)</f>
        <v>6343</v>
      </c>
      <c r="Y49" s="45">
        <f t="shared" ref="Y49" si="45">+X49/W49</f>
        <v>0.99968479117415288</v>
      </c>
      <c r="Z49" s="53">
        <f t="shared" ref="Z49" si="46">+W49-X49</f>
        <v>2</v>
      </c>
      <c r="AA49" s="46">
        <f t="shared" ref="AA49" si="47">+Z49/W49</f>
        <v>3.1520882584712374E-4</v>
      </c>
    </row>
    <row r="50" spans="1:27" x14ac:dyDescent="0.25">
      <c r="B50">
        <v>11649</v>
      </c>
      <c r="C50">
        <v>11616</v>
      </c>
    </row>
    <row r="51" spans="1:27" x14ac:dyDescent="0.25">
      <c r="B51" s="60"/>
      <c r="C51" s="60"/>
      <c r="P51" s="60"/>
      <c r="Q51" s="60"/>
      <c r="W51" s="60"/>
      <c r="X51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1"/>
  <sheetViews>
    <sheetView showGridLines="0" tabSelected="1" workbookViewId="0">
      <selection activeCell="K39" sqref="K3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12" t="s">
        <v>66</v>
      </c>
      <c r="C1" s="144"/>
      <c r="D1" s="113"/>
    </row>
    <row r="2" spans="1:27" ht="17.25" thickBot="1" x14ac:dyDescent="0.3">
      <c r="B2" s="114" t="s">
        <v>84</v>
      </c>
      <c r="C2" s="145"/>
      <c r="D2" s="115"/>
    </row>
    <row r="3" spans="1:27" ht="15.75" thickBot="1" x14ac:dyDescent="0.3"/>
    <row r="4" spans="1:27" x14ac:dyDescent="0.25">
      <c r="A4" s="25"/>
      <c r="B4" s="141" t="s">
        <v>72</v>
      </c>
      <c r="C4" s="142"/>
      <c r="D4" s="143"/>
      <c r="E4" s="25"/>
      <c r="F4" s="25"/>
      <c r="G4" s="25"/>
      <c r="H4" s="25"/>
      <c r="I4" s="141" t="s">
        <v>69</v>
      </c>
      <c r="J4" s="142"/>
      <c r="K4" s="143"/>
      <c r="L4" s="25"/>
      <c r="M4" s="25"/>
      <c r="N4" s="26"/>
      <c r="O4" s="25"/>
      <c r="P4" s="141" t="s">
        <v>70</v>
      </c>
      <c r="Q4" s="142"/>
      <c r="R4" s="143"/>
      <c r="S4" s="25"/>
      <c r="T4" s="25"/>
      <c r="U4" s="26"/>
      <c r="V4" s="25"/>
      <c r="W4" s="141" t="s">
        <v>73</v>
      </c>
      <c r="X4" s="142"/>
      <c r="Y4" s="143"/>
      <c r="Z4" s="25"/>
      <c r="AA4" s="25"/>
    </row>
    <row r="5" spans="1:27" x14ac:dyDescent="0.25">
      <c r="A5" s="139" t="s">
        <v>25</v>
      </c>
      <c r="B5" s="140" t="s">
        <v>26</v>
      </c>
      <c r="C5" s="140" t="s">
        <v>27</v>
      </c>
      <c r="D5" s="137" t="s">
        <v>28</v>
      </c>
      <c r="E5" s="140" t="s">
        <v>29</v>
      </c>
      <c r="F5" s="137" t="s">
        <v>30</v>
      </c>
      <c r="G5" s="27"/>
      <c r="H5" s="139" t="s">
        <v>25</v>
      </c>
      <c r="I5" s="140" t="s">
        <v>26</v>
      </c>
      <c r="J5" s="140" t="s">
        <v>27</v>
      </c>
      <c r="K5" s="137" t="s">
        <v>28</v>
      </c>
      <c r="L5" s="140" t="s">
        <v>29</v>
      </c>
      <c r="M5" s="137" t="s">
        <v>30</v>
      </c>
      <c r="N5" s="26"/>
      <c r="O5" s="139" t="s">
        <v>25</v>
      </c>
      <c r="P5" s="140" t="s">
        <v>26</v>
      </c>
      <c r="Q5" s="140" t="s">
        <v>27</v>
      </c>
      <c r="R5" s="137" t="s">
        <v>28</v>
      </c>
      <c r="S5" s="140" t="s">
        <v>29</v>
      </c>
      <c r="T5" s="137" t="s">
        <v>30</v>
      </c>
      <c r="U5" s="26"/>
      <c r="V5" s="139" t="s">
        <v>25</v>
      </c>
      <c r="W5" s="140" t="s">
        <v>26</v>
      </c>
      <c r="X5" s="140" t="s">
        <v>27</v>
      </c>
      <c r="Y5" s="137" t="s">
        <v>28</v>
      </c>
      <c r="Z5" s="140" t="s">
        <v>29</v>
      </c>
      <c r="AA5" s="137" t="s">
        <v>30</v>
      </c>
    </row>
    <row r="6" spans="1:27" x14ac:dyDescent="0.25">
      <c r="A6" s="139"/>
      <c r="B6" s="140"/>
      <c r="C6" s="140"/>
      <c r="D6" s="137"/>
      <c r="E6" s="140"/>
      <c r="F6" s="137"/>
      <c r="G6" s="28"/>
      <c r="H6" s="139"/>
      <c r="I6" s="140"/>
      <c r="J6" s="140"/>
      <c r="K6" s="137"/>
      <c r="L6" s="140"/>
      <c r="M6" s="137"/>
      <c r="N6" s="26"/>
      <c r="O6" s="139"/>
      <c r="P6" s="140"/>
      <c r="Q6" s="140"/>
      <c r="R6" s="137"/>
      <c r="S6" s="140"/>
      <c r="T6" s="137"/>
      <c r="U6" s="26"/>
      <c r="V6" s="139"/>
      <c r="W6" s="140"/>
      <c r="X6" s="140"/>
      <c r="Y6" s="137"/>
      <c r="Z6" s="140"/>
      <c r="AA6" s="137"/>
    </row>
    <row r="7" spans="1:27" x14ac:dyDescent="0.25">
      <c r="A7" s="66" t="s">
        <v>31</v>
      </c>
      <c r="B7" s="29">
        <v>97</v>
      </c>
      <c r="C7" s="29">
        <v>96</v>
      </c>
      <c r="D7" s="86">
        <f t="shared" ref="D7:D21" si="0">+C7/B7</f>
        <v>0.98969072164948457</v>
      </c>
      <c r="E7" s="68">
        <f t="shared" ref="E7:E21" si="1">+B7-C7</f>
        <v>1</v>
      </c>
      <c r="F7" s="86">
        <f t="shared" ref="F7:F21" si="2">+E7/B7</f>
        <v>1.0309278350515464E-2</v>
      </c>
      <c r="G7" s="25"/>
      <c r="H7" s="66" t="s">
        <v>31</v>
      </c>
      <c r="I7" s="29"/>
      <c r="J7" s="29"/>
      <c r="K7" s="103">
        <f>+IFERROR(J7/I7,0)</f>
        <v>0</v>
      </c>
      <c r="L7" s="30">
        <f>+I7-J7</f>
        <v>0</v>
      </c>
      <c r="M7" s="103">
        <f>+IFERROR(L7/I7,0)</f>
        <v>0</v>
      </c>
      <c r="N7" s="26"/>
      <c r="O7" s="66" t="s">
        <v>31</v>
      </c>
      <c r="P7" s="29">
        <v>34</v>
      </c>
      <c r="Q7" s="29">
        <v>34</v>
      </c>
      <c r="R7" s="86">
        <f t="shared" ref="R7:R21" si="3">+Q7/P7</f>
        <v>1</v>
      </c>
      <c r="S7" s="30">
        <f t="shared" ref="S7:S20" si="4">+P7-Q7</f>
        <v>0</v>
      </c>
      <c r="T7" s="86">
        <f t="shared" ref="T7:T21" si="5">+S7/P7</f>
        <v>0</v>
      </c>
      <c r="U7" s="26"/>
      <c r="V7" s="66" t="s">
        <v>31</v>
      </c>
      <c r="W7" s="29">
        <v>28</v>
      </c>
      <c r="X7" s="29">
        <v>28</v>
      </c>
      <c r="Y7" s="86">
        <f t="shared" ref="Y7:Y21" si="6">+X7/W7</f>
        <v>1</v>
      </c>
      <c r="Z7" s="30">
        <f t="shared" ref="Z7:Z20" si="7">+W7-X7</f>
        <v>0</v>
      </c>
      <c r="AA7" s="86">
        <f t="shared" ref="AA7:AA21" si="8">+Z7/W7</f>
        <v>0</v>
      </c>
    </row>
    <row r="8" spans="1:27" x14ac:dyDescent="0.25">
      <c r="A8" s="66" t="s">
        <v>32</v>
      </c>
      <c r="B8" s="29">
        <v>39</v>
      </c>
      <c r="C8" s="30">
        <v>39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/>
      <c r="J8" s="29"/>
      <c r="K8" s="103">
        <f t="shared" ref="K8:K20" si="9">+IFERROR(J8/I8,0)</f>
        <v>0</v>
      </c>
      <c r="L8" s="30">
        <f t="shared" ref="L8:L21" si="10">+I8-J8</f>
        <v>0</v>
      </c>
      <c r="M8" s="103">
        <f t="shared" ref="M8:M21" si="11">+IFERROR(L8/I8,0)</f>
        <v>0</v>
      </c>
      <c r="N8" s="26"/>
      <c r="O8" s="66" t="s">
        <v>32</v>
      </c>
      <c r="P8" s="29">
        <v>13</v>
      </c>
      <c r="Q8" s="29">
        <v>13</v>
      </c>
      <c r="R8" s="86">
        <f t="shared" si="3"/>
        <v>1</v>
      </c>
      <c r="S8" s="30">
        <f t="shared" si="4"/>
        <v>0</v>
      </c>
      <c r="T8" s="86">
        <f t="shared" si="5"/>
        <v>0</v>
      </c>
      <c r="U8" s="26"/>
      <c r="V8" s="66" t="s">
        <v>32</v>
      </c>
      <c r="W8" s="29">
        <v>8</v>
      </c>
      <c r="X8" s="29">
        <v>7</v>
      </c>
      <c r="Y8" s="86">
        <f t="shared" si="6"/>
        <v>0.875</v>
      </c>
      <c r="Z8" s="30">
        <f t="shared" si="7"/>
        <v>1</v>
      </c>
      <c r="AA8" s="86">
        <f t="shared" si="8"/>
        <v>0.125</v>
      </c>
    </row>
    <row r="9" spans="1:27" x14ac:dyDescent="0.25">
      <c r="A9" s="66" t="s">
        <v>74</v>
      </c>
      <c r="B9" s="29">
        <v>56</v>
      </c>
      <c r="C9" s="30">
        <v>56</v>
      </c>
      <c r="D9" s="86">
        <f t="shared" si="0"/>
        <v>1</v>
      </c>
      <c r="E9" s="68">
        <f t="shared" si="1"/>
        <v>0</v>
      </c>
      <c r="F9" s="86">
        <f t="shared" si="2"/>
        <v>0</v>
      </c>
      <c r="G9" s="25"/>
      <c r="H9" s="66" t="s">
        <v>74</v>
      </c>
      <c r="I9" s="29"/>
      <c r="J9" s="29"/>
      <c r="K9" s="103">
        <f t="shared" si="9"/>
        <v>0</v>
      </c>
      <c r="L9" s="30">
        <f t="shared" si="10"/>
        <v>0</v>
      </c>
      <c r="M9" s="103">
        <f t="shared" si="11"/>
        <v>0</v>
      </c>
      <c r="N9" s="26"/>
      <c r="O9" s="66" t="s">
        <v>74</v>
      </c>
      <c r="P9" s="29">
        <v>11</v>
      </c>
      <c r="Q9" s="29">
        <v>11</v>
      </c>
      <c r="R9" s="86">
        <f t="shared" si="3"/>
        <v>1</v>
      </c>
      <c r="S9" s="30">
        <f t="shared" si="4"/>
        <v>0</v>
      </c>
      <c r="T9" s="86">
        <f t="shared" si="5"/>
        <v>0</v>
      </c>
      <c r="U9" s="26"/>
      <c r="V9" s="66" t="s">
        <v>74</v>
      </c>
      <c r="W9" s="29">
        <v>14</v>
      </c>
      <c r="X9" s="29">
        <v>14</v>
      </c>
      <c r="Y9" s="86">
        <f t="shared" si="6"/>
        <v>1</v>
      </c>
      <c r="Z9" s="30">
        <f t="shared" si="7"/>
        <v>0</v>
      </c>
      <c r="AA9" s="86">
        <f t="shared" si="8"/>
        <v>0</v>
      </c>
    </row>
    <row r="10" spans="1:27" x14ac:dyDescent="0.25">
      <c r="A10" s="66" t="s">
        <v>75</v>
      </c>
      <c r="B10" s="29">
        <v>42</v>
      </c>
      <c r="C10" s="30">
        <v>42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75</v>
      </c>
      <c r="I10" s="29"/>
      <c r="J10" s="29"/>
      <c r="K10" s="103">
        <f t="shared" si="9"/>
        <v>0</v>
      </c>
      <c r="L10" s="30">
        <f t="shared" si="10"/>
        <v>0</v>
      </c>
      <c r="M10" s="103">
        <f t="shared" si="11"/>
        <v>0</v>
      </c>
      <c r="N10" s="26"/>
      <c r="O10" s="66" t="s">
        <v>75</v>
      </c>
      <c r="P10" s="29">
        <v>16</v>
      </c>
      <c r="Q10" s="29">
        <v>16</v>
      </c>
      <c r="R10" s="86">
        <f t="shared" si="3"/>
        <v>1</v>
      </c>
      <c r="S10" s="30">
        <f t="shared" si="4"/>
        <v>0</v>
      </c>
      <c r="T10" s="86">
        <f t="shared" si="5"/>
        <v>0</v>
      </c>
      <c r="U10" s="26"/>
      <c r="V10" s="66" t="s">
        <v>75</v>
      </c>
      <c r="W10" s="29">
        <v>10</v>
      </c>
      <c r="X10" s="29">
        <v>10</v>
      </c>
      <c r="Y10" s="86">
        <f t="shared" si="6"/>
        <v>1</v>
      </c>
      <c r="Z10" s="30">
        <f t="shared" si="7"/>
        <v>0</v>
      </c>
      <c r="AA10" s="86">
        <f t="shared" si="8"/>
        <v>0</v>
      </c>
    </row>
    <row r="11" spans="1:27" x14ac:dyDescent="0.25">
      <c r="A11" s="66" t="s">
        <v>76</v>
      </c>
      <c r="B11" s="29">
        <v>24</v>
      </c>
      <c r="C11" s="30">
        <v>24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76</v>
      </c>
      <c r="I11" s="29"/>
      <c r="J11" s="29"/>
      <c r="K11" s="103">
        <f t="shared" si="9"/>
        <v>0</v>
      </c>
      <c r="L11" s="30">
        <f t="shared" si="10"/>
        <v>0</v>
      </c>
      <c r="M11" s="103">
        <f t="shared" si="11"/>
        <v>0</v>
      </c>
      <c r="N11" s="26"/>
      <c r="O11" s="66" t="s">
        <v>76</v>
      </c>
      <c r="P11" s="29">
        <v>5</v>
      </c>
      <c r="Q11" s="29">
        <v>5</v>
      </c>
      <c r="R11" s="86">
        <f t="shared" si="3"/>
        <v>1</v>
      </c>
      <c r="S11" s="30">
        <f t="shared" si="4"/>
        <v>0</v>
      </c>
      <c r="T11" s="86">
        <f t="shared" si="5"/>
        <v>0</v>
      </c>
      <c r="U11" s="26"/>
      <c r="V11" s="66" t="s">
        <v>76</v>
      </c>
      <c r="W11" s="29">
        <v>3</v>
      </c>
      <c r="X11" s="29">
        <v>3</v>
      </c>
      <c r="Y11" s="86">
        <f t="shared" si="6"/>
        <v>1</v>
      </c>
      <c r="Z11" s="30">
        <f t="shared" si="7"/>
        <v>0</v>
      </c>
      <c r="AA11" s="86">
        <f t="shared" si="8"/>
        <v>0</v>
      </c>
    </row>
    <row r="12" spans="1:27" x14ac:dyDescent="0.25">
      <c r="A12" s="66" t="s">
        <v>36</v>
      </c>
      <c r="B12" s="29">
        <v>27</v>
      </c>
      <c r="C12" s="30">
        <v>26</v>
      </c>
      <c r="D12" s="86">
        <f t="shared" si="0"/>
        <v>0.96296296296296291</v>
      </c>
      <c r="E12" s="68">
        <f t="shared" si="1"/>
        <v>1</v>
      </c>
      <c r="F12" s="86">
        <f t="shared" si="2"/>
        <v>3.7037037037037035E-2</v>
      </c>
      <c r="G12" s="25"/>
      <c r="H12" s="66" t="s">
        <v>36</v>
      </c>
      <c r="I12" s="29"/>
      <c r="J12" s="29"/>
      <c r="K12" s="103">
        <f t="shared" si="9"/>
        <v>0</v>
      </c>
      <c r="L12" s="30">
        <f t="shared" si="10"/>
        <v>0</v>
      </c>
      <c r="M12" s="103">
        <f t="shared" si="11"/>
        <v>0</v>
      </c>
      <c r="N12" s="26"/>
      <c r="O12" s="66" t="s">
        <v>36</v>
      </c>
      <c r="P12" s="29">
        <v>7</v>
      </c>
      <c r="Q12" s="29">
        <v>7</v>
      </c>
      <c r="R12" s="86">
        <f t="shared" si="3"/>
        <v>1</v>
      </c>
      <c r="S12" s="30">
        <f t="shared" si="4"/>
        <v>0</v>
      </c>
      <c r="T12" s="86">
        <f t="shared" si="5"/>
        <v>0</v>
      </c>
      <c r="U12" s="26"/>
      <c r="V12" s="66" t="s">
        <v>36</v>
      </c>
      <c r="W12" s="29">
        <v>13</v>
      </c>
      <c r="X12" s="29">
        <v>13</v>
      </c>
      <c r="Y12" s="86">
        <f t="shared" si="6"/>
        <v>1</v>
      </c>
      <c r="Z12" s="30">
        <f t="shared" si="7"/>
        <v>0</v>
      </c>
      <c r="AA12" s="86">
        <f t="shared" si="8"/>
        <v>0</v>
      </c>
    </row>
    <row r="13" spans="1:27" x14ac:dyDescent="0.25">
      <c r="A13" s="66" t="s">
        <v>77</v>
      </c>
      <c r="B13" s="29">
        <v>11</v>
      </c>
      <c r="C13" s="30">
        <v>11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77</v>
      </c>
      <c r="I13" s="29"/>
      <c r="J13" s="29"/>
      <c r="K13" s="103">
        <f t="shared" si="9"/>
        <v>0</v>
      </c>
      <c r="L13" s="30">
        <f t="shared" si="10"/>
        <v>0</v>
      </c>
      <c r="M13" s="103">
        <f t="shared" si="11"/>
        <v>0</v>
      </c>
      <c r="N13" s="26"/>
      <c r="O13" s="66" t="s">
        <v>77</v>
      </c>
      <c r="P13" s="29">
        <v>3</v>
      </c>
      <c r="Q13" s="29">
        <v>3</v>
      </c>
      <c r="R13" s="86">
        <f t="shared" si="3"/>
        <v>1</v>
      </c>
      <c r="S13" s="30">
        <f t="shared" si="4"/>
        <v>0</v>
      </c>
      <c r="T13" s="86">
        <f t="shared" si="5"/>
        <v>0</v>
      </c>
      <c r="U13" s="26"/>
      <c r="V13" s="66" t="s">
        <v>77</v>
      </c>
      <c r="W13" s="29">
        <v>1</v>
      </c>
      <c r="X13" s="29">
        <v>1</v>
      </c>
      <c r="Y13" s="86">
        <f t="shared" si="6"/>
        <v>1</v>
      </c>
      <c r="Z13" s="30">
        <f t="shared" si="7"/>
        <v>0</v>
      </c>
      <c r="AA13" s="86">
        <f t="shared" si="8"/>
        <v>0</v>
      </c>
    </row>
    <row r="14" spans="1:27" x14ac:dyDescent="0.25">
      <c r="A14" s="66" t="s">
        <v>38</v>
      </c>
      <c r="B14" s="29">
        <v>48</v>
      </c>
      <c r="C14" s="30">
        <v>46</v>
      </c>
      <c r="D14" s="86">
        <f t="shared" si="0"/>
        <v>0.95833333333333337</v>
      </c>
      <c r="E14" s="68">
        <f t="shared" si="1"/>
        <v>2</v>
      </c>
      <c r="F14" s="86">
        <f t="shared" si="2"/>
        <v>4.1666666666666664E-2</v>
      </c>
      <c r="G14" s="25"/>
      <c r="H14" s="66" t="s">
        <v>38</v>
      </c>
      <c r="I14" s="29"/>
      <c r="J14" s="29"/>
      <c r="K14" s="103">
        <f t="shared" si="9"/>
        <v>0</v>
      </c>
      <c r="L14" s="30">
        <f t="shared" si="10"/>
        <v>0</v>
      </c>
      <c r="M14" s="103">
        <f t="shared" si="11"/>
        <v>0</v>
      </c>
      <c r="N14" s="26"/>
      <c r="O14" s="66" t="s">
        <v>38</v>
      </c>
      <c r="P14" s="29">
        <v>19</v>
      </c>
      <c r="Q14" s="29">
        <v>19</v>
      </c>
      <c r="R14" s="86">
        <f t="shared" si="3"/>
        <v>1</v>
      </c>
      <c r="S14" s="30">
        <f t="shared" si="4"/>
        <v>0</v>
      </c>
      <c r="T14" s="86">
        <f t="shared" si="5"/>
        <v>0</v>
      </c>
      <c r="U14" s="26"/>
      <c r="V14" s="66" t="s">
        <v>38</v>
      </c>
      <c r="W14" s="29">
        <v>21</v>
      </c>
      <c r="X14" s="29">
        <v>21</v>
      </c>
      <c r="Y14" s="86">
        <f t="shared" si="6"/>
        <v>1</v>
      </c>
      <c r="Z14" s="30">
        <f t="shared" si="7"/>
        <v>0</v>
      </c>
      <c r="AA14" s="86">
        <f t="shared" si="8"/>
        <v>0</v>
      </c>
    </row>
    <row r="15" spans="1:27" x14ac:dyDescent="0.25">
      <c r="A15" s="66" t="s">
        <v>39</v>
      </c>
      <c r="B15" s="29">
        <v>70</v>
      </c>
      <c r="C15" s="30">
        <v>69</v>
      </c>
      <c r="D15" s="86">
        <f t="shared" si="0"/>
        <v>0.98571428571428577</v>
      </c>
      <c r="E15" s="68">
        <f t="shared" si="1"/>
        <v>1</v>
      </c>
      <c r="F15" s="86">
        <f t="shared" si="2"/>
        <v>1.4285714285714285E-2</v>
      </c>
      <c r="G15" s="25"/>
      <c r="H15" s="66" t="s">
        <v>39</v>
      </c>
      <c r="I15" s="29"/>
      <c r="J15" s="29"/>
      <c r="K15" s="103">
        <f t="shared" si="9"/>
        <v>0</v>
      </c>
      <c r="L15" s="30">
        <f t="shared" si="10"/>
        <v>0</v>
      </c>
      <c r="M15" s="103">
        <f t="shared" si="11"/>
        <v>0</v>
      </c>
      <c r="N15" s="26"/>
      <c r="O15" s="66" t="s">
        <v>39</v>
      </c>
      <c r="P15" s="29">
        <v>29</v>
      </c>
      <c r="Q15" s="29">
        <v>29</v>
      </c>
      <c r="R15" s="86">
        <f t="shared" si="3"/>
        <v>1</v>
      </c>
      <c r="S15" s="30">
        <f t="shared" si="4"/>
        <v>0</v>
      </c>
      <c r="T15" s="86">
        <f t="shared" si="5"/>
        <v>0</v>
      </c>
      <c r="U15" s="26"/>
      <c r="V15" s="66" t="s">
        <v>39</v>
      </c>
      <c r="W15" s="29">
        <v>17</v>
      </c>
      <c r="X15" s="29">
        <v>17</v>
      </c>
      <c r="Y15" s="86">
        <f t="shared" si="6"/>
        <v>1</v>
      </c>
      <c r="Z15" s="30">
        <f t="shared" si="7"/>
        <v>0</v>
      </c>
      <c r="AA15" s="86">
        <f t="shared" si="8"/>
        <v>0</v>
      </c>
    </row>
    <row r="16" spans="1:27" x14ac:dyDescent="0.25">
      <c r="A16" s="66" t="s">
        <v>40</v>
      </c>
      <c r="B16" s="29">
        <v>197</v>
      </c>
      <c r="C16" s="30">
        <v>195</v>
      </c>
      <c r="D16" s="86">
        <f t="shared" si="0"/>
        <v>0.98984771573604058</v>
      </c>
      <c r="E16" s="68">
        <f t="shared" si="1"/>
        <v>2</v>
      </c>
      <c r="F16" s="86">
        <f t="shared" si="2"/>
        <v>1.015228426395939E-2</v>
      </c>
      <c r="G16" s="25"/>
      <c r="H16" s="66" t="s">
        <v>40</v>
      </c>
      <c r="I16" s="29"/>
      <c r="J16" s="29"/>
      <c r="K16" s="103">
        <f t="shared" si="9"/>
        <v>0</v>
      </c>
      <c r="L16" s="30">
        <f t="shared" si="10"/>
        <v>0</v>
      </c>
      <c r="M16" s="103">
        <f t="shared" si="11"/>
        <v>0</v>
      </c>
      <c r="N16" s="26"/>
      <c r="O16" s="66" t="s">
        <v>40</v>
      </c>
      <c r="P16" s="29">
        <v>34</v>
      </c>
      <c r="Q16" s="29">
        <v>33</v>
      </c>
      <c r="R16" s="86">
        <f t="shared" si="3"/>
        <v>0.97058823529411764</v>
      </c>
      <c r="S16" s="30">
        <f t="shared" si="4"/>
        <v>1</v>
      </c>
      <c r="T16" s="86">
        <f t="shared" si="5"/>
        <v>2.9411764705882353E-2</v>
      </c>
      <c r="U16" s="26"/>
      <c r="V16" s="66" t="s">
        <v>40</v>
      </c>
      <c r="W16" s="29">
        <v>37</v>
      </c>
      <c r="X16" s="29">
        <v>37</v>
      </c>
      <c r="Y16" s="86">
        <f t="shared" si="6"/>
        <v>1</v>
      </c>
      <c r="Z16" s="30">
        <f t="shared" si="7"/>
        <v>0</v>
      </c>
      <c r="AA16" s="86">
        <f t="shared" si="8"/>
        <v>0</v>
      </c>
    </row>
    <row r="17" spans="1:27" x14ac:dyDescent="0.25">
      <c r="A17" s="66" t="s">
        <v>41</v>
      </c>
      <c r="B17" s="29">
        <v>542</v>
      </c>
      <c r="C17" s="30">
        <v>533</v>
      </c>
      <c r="D17" s="86">
        <f t="shared" si="0"/>
        <v>0.98339483394833949</v>
      </c>
      <c r="E17" s="68">
        <f t="shared" si="1"/>
        <v>9</v>
      </c>
      <c r="F17" s="86">
        <f t="shared" si="2"/>
        <v>1.6605166051660517E-2</v>
      </c>
      <c r="G17" s="25"/>
      <c r="H17" s="66" t="s">
        <v>41</v>
      </c>
      <c r="I17" s="29"/>
      <c r="J17" s="29"/>
      <c r="K17" s="103">
        <f t="shared" si="9"/>
        <v>0</v>
      </c>
      <c r="L17" s="30">
        <f t="shared" si="10"/>
        <v>0</v>
      </c>
      <c r="M17" s="103">
        <f t="shared" si="11"/>
        <v>0</v>
      </c>
      <c r="N17" s="26"/>
      <c r="O17" s="66" t="s">
        <v>41</v>
      </c>
      <c r="P17" s="29">
        <v>137</v>
      </c>
      <c r="Q17" s="29">
        <v>136</v>
      </c>
      <c r="R17" s="86">
        <f t="shared" si="3"/>
        <v>0.99270072992700731</v>
      </c>
      <c r="S17" s="30">
        <f t="shared" si="4"/>
        <v>1</v>
      </c>
      <c r="T17" s="86">
        <f t="shared" si="5"/>
        <v>7.2992700729927005E-3</v>
      </c>
      <c r="U17" s="26"/>
      <c r="V17" s="66" t="s">
        <v>41</v>
      </c>
      <c r="W17" s="29">
        <v>160</v>
      </c>
      <c r="X17" s="29">
        <v>160</v>
      </c>
      <c r="Y17" s="86">
        <f t="shared" si="6"/>
        <v>1</v>
      </c>
      <c r="Z17" s="30">
        <f t="shared" si="7"/>
        <v>0</v>
      </c>
      <c r="AA17" s="86">
        <f t="shared" si="8"/>
        <v>0</v>
      </c>
    </row>
    <row r="18" spans="1:27" x14ac:dyDescent="0.25">
      <c r="A18" s="66" t="s">
        <v>42</v>
      </c>
      <c r="B18" s="29">
        <v>169</v>
      </c>
      <c r="C18" s="30">
        <v>167</v>
      </c>
      <c r="D18" s="86">
        <f t="shared" si="0"/>
        <v>0.98816568047337283</v>
      </c>
      <c r="E18" s="68">
        <f t="shared" si="1"/>
        <v>2</v>
      </c>
      <c r="F18" s="86">
        <f t="shared" si="2"/>
        <v>1.1834319526627219E-2</v>
      </c>
      <c r="G18" s="25"/>
      <c r="H18" s="66" t="s">
        <v>42</v>
      </c>
      <c r="I18" s="29"/>
      <c r="J18" s="29"/>
      <c r="K18" s="103">
        <f t="shared" si="9"/>
        <v>0</v>
      </c>
      <c r="L18" s="30">
        <f t="shared" si="10"/>
        <v>0</v>
      </c>
      <c r="M18" s="103">
        <f t="shared" si="11"/>
        <v>0</v>
      </c>
      <c r="N18" s="26"/>
      <c r="O18" s="66" t="s">
        <v>42</v>
      </c>
      <c r="P18" s="29">
        <v>49</v>
      </c>
      <c r="Q18" s="29">
        <v>49</v>
      </c>
      <c r="R18" s="86">
        <f t="shared" si="3"/>
        <v>1</v>
      </c>
      <c r="S18" s="30">
        <f t="shared" si="4"/>
        <v>0</v>
      </c>
      <c r="T18" s="86">
        <f t="shared" si="5"/>
        <v>0</v>
      </c>
      <c r="U18" s="26"/>
      <c r="V18" s="66" t="s">
        <v>42</v>
      </c>
      <c r="W18" s="29">
        <v>45</v>
      </c>
      <c r="X18" s="29">
        <v>45</v>
      </c>
      <c r="Y18" s="86">
        <f t="shared" si="6"/>
        <v>1</v>
      </c>
      <c r="Z18" s="30">
        <f t="shared" si="7"/>
        <v>0</v>
      </c>
      <c r="AA18" s="86">
        <f t="shared" si="8"/>
        <v>0</v>
      </c>
    </row>
    <row r="19" spans="1:27" x14ac:dyDescent="0.25">
      <c r="A19" s="66" t="s">
        <v>43</v>
      </c>
      <c r="B19" s="29">
        <v>108</v>
      </c>
      <c r="C19" s="30">
        <v>106</v>
      </c>
      <c r="D19" s="86">
        <f t="shared" si="0"/>
        <v>0.98148148148148151</v>
      </c>
      <c r="E19" s="68">
        <f t="shared" si="1"/>
        <v>2</v>
      </c>
      <c r="F19" s="86">
        <f t="shared" si="2"/>
        <v>1.8518518518518517E-2</v>
      </c>
      <c r="G19" s="25"/>
      <c r="H19" s="66" t="s">
        <v>43</v>
      </c>
      <c r="I19" s="29"/>
      <c r="J19" s="29"/>
      <c r="K19" s="103">
        <f t="shared" si="9"/>
        <v>0</v>
      </c>
      <c r="L19" s="30">
        <f t="shared" si="10"/>
        <v>0</v>
      </c>
      <c r="M19" s="103">
        <f t="shared" si="11"/>
        <v>0</v>
      </c>
      <c r="N19" s="26"/>
      <c r="O19" s="66" t="s">
        <v>43</v>
      </c>
      <c r="P19" s="29">
        <v>42</v>
      </c>
      <c r="Q19" s="29">
        <v>42</v>
      </c>
      <c r="R19" s="86">
        <f t="shared" si="3"/>
        <v>1</v>
      </c>
      <c r="S19" s="30">
        <f t="shared" si="4"/>
        <v>0</v>
      </c>
      <c r="T19" s="86">
        <f t="shared" si="5"/>
        <v>0</v>
      </c>
      <c r="U19" s="26"/>
      <c r="V19" s="66" t="s">
        <v>43</v>
      </c>
      <c r="W19" s="29">
        <v>37</v>
      </c>
      <c r="X19" s="29">
        <v>37</v>
      </c>
      <c r="Y19" s="86">
        <f t="shared" si="6"/>
        <v>1</v>
      </c>
      <c r="Z19" s="30">
        <f t="shared" si="7"/>
        <v>0</v>
      </c>
      <c r="AA19" s="86">
        <f t="shared" si="8"/>
        <v>0</v>
      </c>
    </row>
    <row r="20" spans="1:27" x14ac:dyDescent="0.25">
      <c r="A20" s="66" t="s">
        <v>78</v>
      </c>
      <c r="B20" s="29">
        <v>41</v>
      </c>
      <c r="C20" s="30">
        <v>40</v>
      </c>
      <c r="D20" s="86">
        <f t="shared" si="0"/>
        <v>0.97560975609756095</v>
      </c>
      <c r="E20" s="68">
        <f t="shared" si="1"/>
        <v>1</v>
      </c>
      <c r="F20" s="86">
        <f t="shared" si="2"/>
        <v>2.4390243902439025E-2</v>
      </c>
      <c r="G20" s="25"/>
      <c r="H20" s="66" t="s">
        <v>78</v>
      </c>
      <c r="I20" s="29"/>
      <c r="J20" s="29"/>
      <c r="K20" s="103">
        <f t="shared" si="9"/>
        <v>0</v>
      </c>
      <c r="L20" s="30">
        <f t="shared" si="10"/>
        <v>0</v>
      </c>
      <c r="M20" s="103">
        <f t="shared" si="11"/>
        <v>0</v>
      </c>
      <c r="N20" s="26"/>
      <c r="O20" s="66" t="s">
        <v>78</v>
      </c>
      <c r="P20" s="29">
        <v>12</v>
      </c>
      <c r="Q20" s="29">
        <v>12</v>
      </c>
      <c r="R20" s="86">
        <f t="shared" si="3"/>
        <v>1</v>
      </c>
      <c r="S20" s="30">
        <f t="shared" si="4"/>
        <v>0</v>
      </c>
      <c r="T20" s="86">
        <f t="shared" si="5"/>
        <v>0</v>
      </c>
      <c r="U20" s="26"/>
      <c r="V20" s="66" t="s">
        <v>78</v>
      </c>
      <c r="W20" s="29">
        <v>13</v>
      </c>
      <c r="X20" s="29">
        <v>13</v>
      </c>
      <c r="Y20" s="86">
        <f t="shared" si="6"/>
        <v>1</v>
      </c>
      <c r="Z20" s="30">
        <f t="shared" si="7"/>
        <v>0</v>
      </c>
      <c r="AA20" s="86">
        <f t="shared" si="8"/>
        <v>0</v>
      </c>
    </row>
    <row r="21" spans="1:27" x14ac:dyDescent="0.25">
      <c r="A21" s="66" t="s">
        <v>15</v>
      </c>
      <c r="B21" s="70">
        <f>SUM(B7:B20)</f>
        <v>1471</v>
      </c>
      <c r="C21" s="70">
        <f>SUM(C7:C20)</f>
        <v>1450</v>
      </c>
      <c r="D21" s="93">
        <f t="shared" si="0"/>
        <v>0.98572399728076143</v>
      </c>
      <c r="E21" s="71">
        <f t="shared" si="1"/>
        <v>21</v>
      </c>
      <c r="F21" s="93">
        <f t="shared" si="2"/>
        <v>1.4276002719238613E-2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103">
        <f>+IFERROR(J21/I21,0)</f>
        <v>0</v>
      </c>
      <c r="L21" s="42">
        <f t="shared" si="10"/>
        <v>0</v>
      </c>
      <c r="M21" s="103">
        <f t="shared" si="11"/>
        <v>0</v>
      </c>
      <c r="N21" s="26"/>
      <c r="O21" s="66" t="s">
        <v>15</v>
      </c>
      <c r="P21" s="70">
        <f>SUM(P7:P20)</f>
        <v>411</v>
      </c>
      <c r="Q21" s="70">
        <f>SUM(Q7:Q20)</f>
        <v>409</v>
      </c>
      <c r="R21" s="96">
        <f t="shared" si="3"/>
        <v>0.99513381995133821</v>
      </c>
      <c r="S21" s="95">
        <f>SUM(S7:S20)</f>
        <v>2</v>
      </c>
      <c r="T21" s="93">
        <f t="shared" si="5"/>
        <v>4.8661800486618006E-3</v>
      </c>
      <c r="U21" s="26"/>
      <c r="V21" s="66" t="s">
        <v>15</v>
      </c>
      <c r="W21" s="70">
        <f>SUM(W7:W20)</f>
        <v>407</v>
      </c>
      <c r="X21" s="70">
        <f>SUM(X7:X20)</f>
        <v>406</v>
      </c>
      <c r="Y21" s="96">
        <f t="shared" si="6"/>
        <v>0.99754299754299758</v>
      </c>
      <c r="Z21" s="95">
        <f>SUM(Z7:Z20)</f>
        <v>1</v>
      </c>
      <c r="AA21" s="93">
        <f t="shared" si="8"/>
        <v>2.4570024570024569E-3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9" t="s">
        <v>45</v>
      </c>
      <c r="B23" s="140" t="s">
        <v>26</v>
      </c>
      <c r="C23" s="140" t="s">
        <v>27</v>
      </c>
      <c r="D23" s="137" t="s">
        <v>28</v>
      </c>
      <c r="E23" s="140" t="s">
        <v>29</v>
      </c>
      <c r="F23" s="137" t="s">
        <v>30</v>
      </c>
      <c r="G23" s="25"/>
      <c r="H23" s="139" t="s">
        <v>45</v>
      </c>
      <c r="I23" s="140" t="s">
        <v>26</v>
      </c>
      <c r="J23" s="140" t="s">
        <v>27</v>
      </c>
      <c r="K23" s="137" t="s">
        <v>28</v>
      </c>
      <c r="L23" s="140" t="s">
        <v>29</v>
      </c>
      <c r="M23" s="137" t="s">
        <v>30</v>
      </c>
      <c r="N23" s="26"/>
      <c r="O23" s="139" t="s">
        <v>45</v>
      </c>
      <c r="P23" s="140" t="s">
        <v>26</v>
      </c>
      <c r="Q23" s="140" t="s">
        <v>27</v>
      </c>
      <c r="R23" s="137" t="s">
        <v>28</v>
      </c>
      <c r="S23" s="140" t="s">
        <v>29</v>
      </c>
      <c r="T23" s="137" t="s">
        <v>30</v>
      </c>
      <c r="U23" s="26"/>
      <c r="V23" s="139" t="s">
        <v>45</v>
      </c>
      <c r="W23" s="140" t="s">
        <v>26</v>
      </c>
      <c r="X23" s="140" t="s">
        <v>27</v>
      </c>
      <c r="Y23" s="137" t="s">
        <v>28</v>
      </c>
      <c r="Z23" s="140" t="s">
        <v>29</v>
      </c>
      <c r="AA23" s="137" t="s">
        <v>30</v>
      </c>
    </row>
    <row r="24" spans="1:27" x14ac:dyDescent="0.25">
      <c r="A24" s="139"/>
      <c r="B24" s="140"/>
      <c r="C24" s="140"/>
      <c r="D24" s="137"/>
      <c r="E24" s="140"/>
      <c r="F24" s="137"/>
      <c r="G24" s="25"/>
      <c r="H24" s="139"/>
      <c r="I24" s="140"/>
      <c r="J24" s="140"/>
      <c r="K24" s="137"/>
      <c r="L24" s="140"/>
      <c r="M24" s="137"/>
      <c r="N24" s="26"/>
      <c r="O24" s="139"/>
      <c r="P24" s="140"/>
      <c r="Q24" s="140"/>
      <c r="R24" s="137"/>
      <c r="S24" s="140"/>
      <c r="T24" s="137"/>
      <c r="U24" s="26"/>
      <c r="V24" s="139"/>
      <c r="W24" s="140"/>
      <c r="X24" s="140"/>
      <c r="Y24" s="137"/>
      <c r="Z24" s="140"/>
      <c r="AA24" s="137"/>
    </row>
    <row r="25" spans="1:27" x14ac:dyDescent="0.25">
      <c r="A25" s="63" t="s">
        <v>46</v>
      </c>
      <c r="B25" s="35">
        <v>81</v>
      </c>
      <c r="C25" s="35">
        <v>80</v>
      </c>
      <c r="D25" s="91">
        <f t="shared" ref="D25:D35" si="12">+C25/B25</f>
        <v>0.98765432098765427</v>
      </c>
      <c r="E25" s="64">
        <f t="shared" ref="E25:E35" si="13">+B25-C25</f>
        <v>1</v>
      </c>
      <c r="F25" s="91">
        <f t="shared" ref="F25:F35" si="14">+E25/B25</f>
        <v>1.2345679012345678E-2</v>
      </c>
      <c r="G25" s="25"/>
      <c r="H25" s="63" t="s">
        <v>46</v>
      </c>
      <c r="I25" s="35"/>
      <c r="J25" s="35"/>
      <c r="K25" s="105">
        <f>+IFERROR(J25/I25,0)</f>
        <v>0</v>
      </c>
      <c r="L25" s="81">
        <f t="shared" ref="L25:L35" si="15">+I25-J25</f>
        <v>0</v>
      </c>
      <c r="M25" s="34">
        <f>+IFERROR(L25/I25,0)</f>
        <v>0</v>
      </c>
      <c r="N25" s="26"/>
      <c r="O25" s="63" t="s">
        <v>46</v>
      </c>
      <c r="P25" s="35">
        <v>36</v>
      </c>
      <c r="Q25" s="35">
        <v>36</v>
      </c>
      <c r="R25" s="91">
        <f t="shared" ref="R25:R35" si="16">+Q25/P25</f>
        <v>1</v>
      </c>
      <c r="S25" s="81">
        <f t="shared" ref="S25:S35" si="17">+P25-Q25</f>
        <v>0</v>
      </c>
      <c r="T25" s="91">
        <f t="shared" ref="T25:T35" si="18">+S25/P25</f>
        <v>0</v>
      </c>
      <c r="U25" s="26"/>
      <c r="V25" s="63" t="s">
        <v>46</v>
      </c>
      <c r="W25" s="35">
        <v>41</v>
      </c>
      <c r="X25" s="81">
        <v>40</v>
      </c>
      <c r="Y25" s="91">
        <f t="shared" ref="Y25:Y35" si="19">+X25/W25</f>
        <v>0.97560975609756095</v>
      </c>
      <c r="Z25" s="81">
        <f t="shared" ref="Z25:Z35" si="20">+W25-X25</f>
        <v>1</v>
      </c>
      <c r="AA25" s="91">
        <f t="shared" ref="AA25:AA35" si="21">+Z25/W25</f>
        <v>2.4390243902439025E-2</v>
      </c>
    </row>
    <row r="26" spans="1:27" x14ac:dyDescent="0.25">
      <c r="A26" s="63" t="s">
        <v>47</v>
      </c>
      <c r="B26" s="35">
        <v>127</v>
      </c>
      <c r="C26" s="35">
        <v>126</v>
      </c>
      <c r="D26" s="91">
        <f t="shared" si="12"/>
        <v>0.99212598425196852</v>
      </c>
      <c r="E26" s="64">
        <f t="shared" si="13"/>
        <v>1</v>
      </c>
      <c r="F26" s="91">
        <f t="shared" si="14"/>
        <v>7.874015748031496E-3</v>
      </c>
      <c r="G26" s="25"/>
      <c r="H26" s="63" t="s">
        <v>47</v>
      </c>
      <c r="I26" s="35"/>
      <c r="J26" s="35"/>
      <c r="K26" s="105">
        <f t="shared" ref="K26:K35" si="22">+IFERROR(J26/I26,0)</f>
        <v>0</v>
      </c>
      <c r="L26" s="81">
        <f t="shared" si="15"/>
        <v>0</v>
      </c>
      <c r="M26" s="34">
        <f t="shared" ref="M26:M35" si="23">+IFERROR(L26/I26,0)</f>
        <v>0</v>
      </c>
      <c r="N26" s="26"/>
      <c r="O26" s="63" t="s">
        <v>47</v>
      </c>
      <c r="P26" s="35">
        <v>39</v>
      </c>
      <c r="Q26" s="35">
        <v>39</v>
      </c>
      <c r="R26" s="91">
        <f t="shared" si="16"/>
        <v>1</v>
      </c>
      <c r="S26" s="81">
        <f t="shared" si="17"/>
        <v>0</v>
      </c>
      <c r="T26" s="91">
        <f t="shared" si="18"/>
        <v>0</v>
      </c>
      <c r="U26" s="26"/>
      <c r="V26" s="63" t="s">
        <v>47</v>
      </c>
      <c r="W26" s="35">
        <v>36</v>
      </c>
      <c r="X26" s="81">
        <v>36</v>
      </c>
      <c r="Y26" s="91">
        <f t="shared" si="19"/>
        <v>1</v>
      </c>
      <c r="Z26" s="81">
        <f t="shared" si="20"/>
        <v>0</v>
      </c>
      <c r="AA26" s="91">
        <f t="shared" si="21"/>
        <v>0</v>
      </c>
    </row>
    <row r="27" spans="1:27" x14ac:dyDescent="0.25">
      <c r="A27" s="63" t="s">
        <v>79</v>
      </c>
      <c r="B27" s="35">
        <v>26</v>
      </c>
      <c r="C27" s="35">
        <v>26</v>
      </c>
      <c r="D27" s="91">
        <f t="shared" si="12"/>
        <v>1</v>
      </c>
      <c r="E27" s="64">
        <f t="shared" si="13"/>
        <v>0</v>
      </c>
      <c r="F27" s="91">
        <f t="shared" si="14"/>
        <v>0</v>
      </c>
      <c r="G27" s="25"/>
      <c r="H27" s="63" t="s">
        <v>79</v>
      </c>
      <c r="I27" s="35"/>
      <c r="J27" s="35"/>
      <c r="K27" s="105">
        <f t="shared" si="22"/>
        <v>0</v>
      </c>
      <c r="L27" s="81">
        <f t="shared" si="15"/>
        <v>0</v>
      </c>
      <c r="M27" s="34">
        <f t="shared" si="23"/>
        <v>0</v>
      </c>
      <c r="N27" s="26"/>
      <c r="O27" s="63" t="s">
        <v>79</v>
      </c>
      <c r="P27" s="35">
        <v>5</v>
      </c>
      <c r="Q27" s="35">
        <v>5</v>
      </c>
      <c r="R27" s="91">
        <f t="shared" si="16"/>
        <v>1</v>
      </c>
      <c r="S27" s="81">
        <f t="shared" si="17"/>
        <v>0</v>
      </c>
      <c r="T27" s="91">
        <f t="shared" si="18"/>
        <v>0</v>
      </c>
      <c r="U27" s="26"/>
      <c r="V27" s="63" t="s">
        <v>79</v>
      </c>
      <c r="W27" s="35">
        <v>5</v>
      </c>
      <c r="X27" s="81">
        <v>5</v>
      </c>
      <c r="Y27" s="91">
        <f t="shared" si="19"/>
        <v>1</v>
      </c>
      <c r="Z27" s="81">
        <f t="shared" si="20"/>
        <v>0</v>
      </c>
      <c r="AA27" s="91">
        <f t="shared" si="21"/>
        <v>0</v>
      </c>
    </row>
    <row r="28" spans="1:27" x14ac:dyDescent="0.25">
      <c r="A28" s="63" t="s">
        <v>80</v>
      </c>
      <c r="B28" s="35">
        <v>456</v>
      </c>
      <c r="C28" s="35">
        <v>444</v>
      </c>
      <c r="D28" s="91">
        <f t="shared" si="12"/>
        <v>0.97368421052631582</v>
      </c>
      <c r="E28" s="64">
        <f t="shared" si="13"/>
        <v>12</v>
      </c>
      <c r="F28" s="91">
        <f t="shared" si="14"/>
        <v>2.6315789473684209E-2</v>
      </c>
      <c r="G28" s="25"/>
      <c r="H28" s="63" t="s">
        <v>80</v>
      </c>
      <c r="I28" s="35"/>
      <c r="J28" s="35"/>
      <c r="K28" s="105">
        <f t="shared" si="22"/>
        <v>0</v>
      </c>
      <c r="L28" s="81">
        <f t="shared" si="15"/>
        <v>0</v>
      </c>
      <c r="M28" s="34">
        <f t="shared" si="23"/>
        <v>0</v>
      </c>
      <c r="N28" s="26"/>
      <c r="O28" s="63" t="s">
        <v>80</v>
      </c>
      <c r="P28" s="35">
        <v>120</v>
      </c>
      <c r="Q28" s="35">
        <v>119</v>
      </c>
      <c r="R28" s="91">
        <f t="shared" si="16"/>
        <v>0.9916666666666667</v>
      </c>
      <c r="S28" s="81">
        <f t="shared" si="17"/>
        <v>1</v>
      </c>
      <c r="T28" s="91">
        <f t="shared" si="18"/>
        <v>8.3333333333333332E-3</v>
      </c>
      <c r="U28" s="26"/>
      <c r="V28" s="63" t="s">
        <v>80</v>
      </c>
      <c r="W28" s="35">
        <v>133</v>
      </c>
      <c r="X28" s="81">
        <v>133</v>
      </c>
      <c r="Y28" s="91">
        <f t="shared" si="19"/>
        <v>1</v>
      </c>
      <c r="Z28" s="81">
        <f t="shared" si="20"/>
        <v>0</v>
      </c>
      <c r="AA28" s="91">
        <f t="shared" si="21"/>
        <v>0</v>
      </c>
    </row>
    <row r="29" spans="1:27" x14ac:dyDescent="0.25">
      <c r="A29" s="63" t="s">
        <v>50</v>
      </c>
      <c r="B29" s="35">
        <v>7</v>
      </c>
      <c r="C29" s="35">
        <v>6</v>
      </c>
      <c r="D29" s="91">
        <f t="shared" si="12"/>
        <v>0.8571428571428571</v>
      </c>
      <c r="E29" s="64">
        <f t="shared" si="13"/>
        <v>1</v>
      </c>
      <c r="F29" s="91">
        <f t="shared" si="14"/>
        <v>0.14285714285714285</v>
      </c>
      <c r="G29" s="25"/>
      <c r="H29" s="63" t="s">
        <v>50</v>
      </c>
      <c r="I29" s="35"/>
      <c r="J29" s="35"/>
      <c r="K29" s="105">
        <f t="shared" si="22"/>
        <v>0</v>
      </c>
      <c r="L29" s="81">
        <f t="shared" si="15"/>
        <v>0</v>
      </c>
      <c r="M29" s="34">
        <f t="shared" si="23"/>
        <v>0</v>
      </c>
      <c r="N29" s="26"/>
      <c r="O29" s="63" t="s">
        <v>50</v>
      </c>
      <c r="P29" s="35">
        <v>3</v>
      </c>
      <c r="Q29" s="35">
        <v>3</v>
      </c>
      <c r="R29" s="91">
        <f t="shared" si="16"/>
        <v>1</v>
      </c>
      <c r="S29" s="81">
        <f t="shared" si="17"/>
        <v>0</v>
      </c>
      <c r="T29" s="91">
        <f t="shared" si="18"/>
        <v>0</v>
      </c>
      <c r="U29" s="26"/>
      <c r="V29" s="63" t="s">
        <v>50</v>
      </c>
      <c r="W29" s="35">
        <v>4</v>
      </c>
      <c r="X29" s="81">
        <v>4</v>
      </c>
      <c r="Y29" s="91">
        <f t="shared" si="19"/>
        <v>1</v>
      </c>
      <c r="Z29" s="81">
        <f t="shared" si="20"/>
        <v>0</v>
      </c>
      <c r="AA29" s="91">
        <f t="shared" si="21"/>
        <v>0</v>
      </c>
    </row>
    <row r="30" spans="1:27" x14ac:dyDescent="0.25">
      <c r="A30" s="63" t="s">
        <v>51</v>
      </c>
      <c r="B30" s="35">
        <v>102</v>
      </c>
      <c r="C30" s="35">
        <v>100</v>
      </c>
      <c r="D30" s="91">
        <f t="shared" si="12"/>
        <v>0.98039215686274506</v>
      </c>
      <c r="E30" s="64">
        <f t="shared" si="13"/>
        <v>2</v>
      </c>
      <c r="F30" s="91">
        <f t="shared" si="14"/>
        <v>1.9607843137254902E-2</v>
      </c>
      <c r="G30" s="25"/>
      <c r="H30" s="63" t="s">
        <v>51</v>
      </c>
      <c r="I30" s="35"/>
      <c r="J30" s="35"/>
      <c r="K30" s="105">
        <f t="shared" si="22"/>
        <v>0</v>
      </c>
      <c r="L30" s="81">
        <f t="shared" si="15"/>
        <v>0</v>
      </c>
      <c r="M30" s="34">
        <f t="shared" si="23"/>
        <v>0</v>
      </c>
      <c r="N30" s="26"/>
      <c r="O30" s="63" t="s">
        <v>51</v>
      </c>
      <c r="P30" s="35">
        <v>26</v>
      </c>
      <c r="Q30" s="35">
        <v>26</v>
      </c>
      <c r="R30" s="91">
        <f t="shared" si="16"/>
        <v>1</v>
      </c>
      <c r="S30" s="81">
        <f t="shared" si="17"/>
        <v>0</v>
      </c>
      <c r="T30" s="91">
        <f t="shared" si="18"/>
        <v>0</v>
      </c>
      <c r="U30" s="26"/>
      <c r="V30" s="63" t="s">
        <v>51</v>
      </c>
      <c r="W30" s="35">
        <v>23</v>
      </c>
      <c r="X30" s="81">
        <v>23</v>
      </c>
      <c r="Y30" s="91">
        <f t="shared" si="19"/>
        <v>1</v>
      </c>
      <c r="Z30" s="81">
        <f t="shared" si="20"/>
        <v>0</v>
      </c>
      <c r="AA30" s="91">
        <f t="shared" si="21"/>
        <v>0</v>
      </c>
    </row>
    <row r="31" spans="1:27" x14ac:dyDescent="0.25">
      <c r="A31" s="63" t="s">
        <v>52</v>
      </c>
      <c r="B31" s="35">
        <v>79</v>
      </c>
      <c r="C31" s="35">
        <v>76</v>
      </c>
      <c r="D31" s="91">
        <f t="shared" si="12"/>
        <v>0.96202531645569622</v>
      </c>
      <c r="E31" s="64">
        <f t="shared" si="13"/>
        <v>3</v>
      </c>
      <c r="F31" s="91">
        <f t="shared" si="14"/>
        <v>3.7974683544303799E-2</v>
      </c>
      <c r="G31" s="25"/>
      <c r="H31" s="63" t="s">
        <v>52</v>
      </c>
      <c r="I31" s="35"/>
      <c r="J31" s="35"/>
      <c r="K31" s="105">
        <f t="shared" si="22"/>
        <v>0</v>
      </c>
      <c r="L31" s="81">
        <f t="shared" si="15"/>
        <v>0</v>
      </c>
      <c r="M31" s="34">
        <f t="shared" si="23"/>
        <v>0</v>
      </c>
      <c r="N31" s="26"/>
      <c r="O31" s="63" t="s">
        <v>52</v>
      </c>
      <c r="P31" s="35">
        <v>19</v>
      </c>
      <c r="Q31" s="35">
        <v>18</v>
      </c>
      <c r="R31" s="91">
        <f t="shared" si="16"/>
        <v>0.94736842105263153</v>
      </c>
      <c r="S31" s="81">
        <f t="shared" si="17"/>
        <v>1</v>
      </c>
      <c r="T31" s="91">
        <f t="shared" si="18"/>
        <v>5.2631578947368418E-2</v>
      </c>
      <c r="U31" s="26"/>
      <c r="V31" s="63" t="s">
        <v>52</v>
      </c>
      <c r="W31" s="35">
        <v>17</v>
      </c>
      <c r="X31" s="81">
        <v>17</v>
      </c>
      <c r="Y31" s="91">
        <f t="shared" si="19"/>
        <v>1</v>
      </c>
      <c r="Z31" s="81">
        <f t="shared" si="20"/>
        <v>0</v>
      </c>
      <c r="AA31" s="91">
        <f t="shared" si="21"/>
        <v>0</v>
      </c>
    </row>
    <row r="32" spans="1:27" x14ac:dyDescent="0.25">
      <c r="A32" s="63" t="s">
        <v>53</v>
      </c>
      <c r="B32" s="35">
        <v>21</v>
      </c>
      <c r="C32" s="35">
        <v>21</v>
      </c>
      <c r="D32" s="91">
        <f t="shared" si="12"/>
        <v>1</v>
      </c>
      <c r="E32" s="64">
        <f t="shared" si="13"/>
        <v>0</v>
      </c>
      <c r="F32" s="91">
        <f t="shared" si="14"/>
        <v>0</v>
      </c>
      <c r="G32" s="25"/>
      <c r="H32" s="63" t="s">
        <v>53</v>
      </c>
      <c r="I32" s="35"/>
      <c r="J32" s="35"/>
      <c r="K32" s="105">
        <f t="shared" si="22"/>
        <v>0</v>
      </c>
      <c r="L32" s="81">
        <f t="shared" si="15"/>
        <v>0</v>
      </c>
      <c r="M32" s="34">
        <f t="shared" si="23"/>
        <v>0</v>
      </c>
      <c r="N32" s="26"/>
      <c r="O32" s="63" t="s">
        <v>53</v>
      </c>
      <c r="P32" s="35">
        <v>4</v>
      </c>
      <c r="Q32" s="35">
        <v>4</v>
      </c>
      <c r="R32" s="91">
        <f t="shared" si="16"/>
        <v>1</v>
      </c>
      <c r="S32" s="81">
        <f t="shared" si="17"/>
        <v>0</v>
      </c>
      <c r="T32" s="91">
        <f t="shared" si="18"/>
        <v>0</v>
      </c>
      <c r="U32" s="26"/>
      <c r="V32" s="63" t="s">
        <v>53</v>
      </c>
      <c r="W32" s="35">
        <v>8</v>
      </c>
      <c r="X32" s="81">
        <v>8</v>
      </c>
      <c r="Y32" s="91">
        <f t="shared" si="19"/>
        <v>1</v>
      </c>
      <c r="Z32" s="81">
        <f t="shared" si="20"/>
        <v>0</v>
      </c>
      <c r="AA32" s="91">
        <f t="shared" si="21"/>
        <v>0</v>
      </c>
    </row>
    <row r="33" spans="1:27" x14ac:dyDescent="0.25">
      <c r="A33" s="63" t="s">
        <v>54</v>
      </c>
      <c r="B33" s="35">
        <v>7</v>
      </c>
      <c r="C33" s="35">
        <v>6</v>
      </c>
      <c r="D33" s="91">
        <f t="shared" si="12"/>
        <v>0.8571428571428571</v>
      </c>
      <c r="E33" s="64">
        <f t="shared" si="13"/>
        <v>1</v>
      </c>
      <c r="F33" s="91">
        <f t="shared" si="14"/>
        <v>0.14285714285714285</v>
      </c>
      <c r="G33" s="25"/>
      <c r="H33" s="63" t="s">
        <v>54</v>
      </c>
      <c r="I33" s="35"/>
      <c r="J33" s="35"/>
      <c r="K33" s="105">
        <f t="shared" si="22"/>
        <v>0</v>
      </c>
      <c r="L33" s="81">
        <f t="shared" si="15"/>
        <v>0</v>
      </c>
      <c r="M33" s="34">
        <f t="shared" si="23"/>
        <v>0</v>
      </c>
      <c r="N33" s="26"/>
      <c r="O33" s="63" t="s">
        <v>54</v>
      </c>
      <c r="P33" s="35">
        <v>1</v>
      </c>
      <c r="Q33" s="35">
        <v>1</v>
      </c>
      <c r="R33" s="91">
        <f t="shared" si="16"/>
        <v>1</v>
      </c>
      <c r="S33" s="81">
        <f t="shared" si="17"/>
        <v>0</v>
      </c>
      <c r="T33" s="91">
        <f t="shared" si="18"/>
        <v>0</v>
      </c>
      <c r="U33" s="26"/>
      <c r="V33" s="63" t="s">
        <v>54</v>
      </c>
      <c r="W33" s="35">
        <v>2</v>
      </c>
      <c r="X33" s="81">
        <v>2</v>
      </c>
      <c r="Y33" s="91">
        <f t="shared" si="19"/>
        <v>1</v>
      </c>
      <c r="Z33" s="81">
        <f t="shared" si="20"/>
        <v>0</v>
      </c>
      <c r="AA33" s="91">
        <f t="shared" si="21"/>
        <v>0</v>
      </c>
    </row>
    <row r="34" spans="1:27" x14ac:dyDescent="0.25">
      <c r="A34" s="63" t="s">
        <v>55</v>
      </c>
      <c r="B34" s="35">
        <v>5</v>
      </c>
      <c r="C34" s="35">
        <v>5</v>
      </c>
      <c r="D34" s="91">
        <f t="shared" si="12"/>
        <v>1</v>
      </c>
      <c r="E34" s="64">
        <f t="shared" si="13"/>
        <v>0</v>
      </c>
      <c r="F34" s="91">
        <f t="shared" si="14"/>
        <v>0</v>
      </c>
      <c r="G34" s="25"/>
      <c r="H34" s="63" t="s">
        <v>55</v>
      </c>
      <c r="I34" s="35"/>
      <c r="J34" s="35"/>
      <c r="K34" s="105">
        <f t="shared" si="22"/>
        <v>0</v>
      </c>
      <c r="L34" s="81">
        <f t="shared" si="15"/>
        <v>0</v>
      </c>
      <c r="M34" s="34">
        <f t="shared" si="23"/>
        <v>0</v>
      </c>
      <c r="N34" s="26"/>
      <c r="O34" s="63" t="s">
        <v>55</v>
      </c>
      <c r="P34" s="35">
        <v>3</v>
      </c>
      <c r="Q34" s="35">
        <v>3</v>
      </c>
      <c r="R34" s="91">
        <f t="shared" si="16"/>
        <v>1</v>
      </c>
      <c r="S34" s="81">
        <f t="shared" si="17"/>
        <v>0</v>
      </c>
      <c r="T34" s="91">
        <f t="shared" si="18"/>
        <v>0</v>
      </c>
      <c r="U34" s="26"/>
      <c r="V34" s="63" t="s">
        <v>55</v>
      </c>
      <c r="W34" s="35">
        <v>1</v>
      </c>
      <c r="X34" s="81">
        <v>1</v>
      </c>
      <c r="Y34" s="91">
        <f>IFERROR(+X34/W34,"0.00"%)</f>
        <v>1</v>
      </c>
      <c r="Z34" s="81">
        <f t="shared" si="20"/>
        <v>0</v>
      </c>
      <c r="AA34" s="91">
        <f>IFERROR(+Z34/W34,"0%")</f>
        <v>0</v>
      </c>
    </row>
    <row r="35" spans="1:27" x14ac:dyDescent="0.25">
      <c r="A35" s="63" t="s">
        <v>15</v>
      </c>
      <c r="B35" s="65">
        <f>SUM(B25:B34)</f>
        <v>911</v>
      </c>
      <c r="C35" s="65">
        <f>SUM(C25:C34)</f>
        <v>890</v>
      </c>
      <c r="D35" s="92">
        <f t="shared" si="12"/>
        <v>0.97694840834248076</v>
      </c>
      <c r="E35" s="76">
        <f t="shared" si="13"/>
        <v>21</v>
      </c>
      <c r="F35" s="92">
        <f t="shared" si="14"/>
        <v>2.3051591657519209E-2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105">
        <f t="shared" si="22"/>
        <v>0</v>
      </c>
      <c r="L35" s="36">
        <f t="shared" si="15"/>
        <v>0</v>
      </c>
      <c r="M35" s="34">
        <f t="shared" si="23"/>
        <v>0</v>
      </c>
      <c r="N35" s="26"/>
      <c r="O35" s="63" t="s">
        <v>15</v>
      </c>
      <c r="P35" s="65">
        <f>SUM(P25:P34)</f>
        <v>256</v>
      </c>
      <c r="Q35" s="65">
        <f>SUM(Q25:Q34)</f>
        <v>254</v>
      </c>
      <c r="R35" s="92">
        <f t="shared" si="16"/>
        <v>0.9921875</v>
      </c>
      <c r="S35" s="94">
        <f t="shared" si="17"/>
        <v>2</v>
      </c>
      <c r="T35" s="92">
        <f t="shared" si="18"/>
        <v>7.8125E-3</v>
      </c>
      <c r="U35" s="26"/>
      <c r="V35" s="63" t="s">
        <v>15</v>
      </c>
      <c r="W35" s="65">
        <f>SUM(W25:W34)</f>
        <v>270</v>
      </c>
      <c r="X35" s="65">
        <f>SUM(X25:X34)</f>
        <v>269</v>
      </c>
      <c r="Y35" s="92">
        <f t="shared" si="19"/>
        <v>0.99629629629629635</v>
      </c>
      <c r="Z35" s="94">
        <f t="shared" si="20"/>
        <v>1</v>
      </c>
      <c r="AA35" s="92">
        <f t="shared" si="21"/>
        <v>3.7037037037037038E-3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8" t="s">
        <v>56</v>
      </c>
      <c r="B37" s="138" t="s">
        <v>26</v>
      </c>
      <c r="C37" s="138" t="s">
        <v>27</v>
      </c>
      <c r="D37" s="137" t="s">
        <v>28</v>
      </c>
      <c r="E37" s="138" t="s">
        <v>29</v>
      </c>
      <c r="F37" s="137" t="s">
        <v>30</v>
      </c>
      <c r="G37" s="25"/>
      <c r="H37" s="138" t="s">
        <v>56</v>
      </c>
      <c r="I37" s="138" t="s">
        <v>26</v>
      </c>
      <c r="J37" s="138" t="s">
        <v>27</v>
      </c>
      <c r="K37" s="137" t="s">
        <v>28</v>
      </c>
      <c r="L37" s="138" t="s">
        <v>29</v>
      </c>
      <c r="M37" s="137" t="s">
        <v>30</v>
      </c>
      <c r="N37" s="26"/>
      <c r="O37" s="138" t="s">
        <v>56</v>
      </c>
      <c r="P37" s="138" t="s">
        <v>26</v>
      </c>
      <c r="Q37" s="138" t="s">
        <v>27</v>
      </c>
      <c r="R37" s="137" t="s">
        <v>28</v>
      </c>
      <c r="S37" s="138" t="s">
        <v>29</v>
      </c>
      <c r="T37" s="137" t="s">
        <v>30</v>
      </c>
      <c r="U37" s="26"/>
      <c r="V37" s="138" t="s">
        <v>56</v>
      </c>
      <c r="W37" s="138" t="s">
        <v>26</v>
      </c>
      <c r="X37" s="138" t="s">
        <v>27</v>
      </c>
      <c r="Y37" s="137" t="s">
        <v>28</v>
      </c>
      <c r="Z37" s="138" t="s">
        <v>29</v>
      </c>
      <c r="AA37" s="137" t="s">
        <v>30</v>
      </c>
    </row>
    <row r="38" spans="1:27" x14ac:dyDescent="0.25">
      <c r="A38" s="138"/>
      <c r="B38" s="138"/>
      <c r="C38" s="138"/>
      <c r="D38" s="137"/>
      <c r="E38" s="138"/>
      <c r="F38" s="137"/>
      <c r="G38" s="25"/>
      <c r="H38" s="138"/>
      <c r="I38" s="138"/>
      <c r="J38" s="138"/>
      <c r="K38" s="137"/>
      <c r="L38" s="138"/>
      <c r="M38" s="137"/>
      <c r="N38" s="26"/>
      <c r="O38" s="138"/>
      <c r="P38" s="138"/>
      <c r="Q38" s="138"/>
      <c r="R38" s="137"/>
      <c r="S38" s="138"/>
      <c r="T38" s="137"/>
      <c r="U38" s="26"/>
      <c r="V38" s="138"/>
      <c r="W38" s="138"/>
      <c r="X38" s="138"/>
      <c r="Y38" s="137"/>
      <c r="Z38" s="138"/>
      <c r="AA38" s="137"/>
    </row>
    <row r="39" spans="1:27" x14ac:dyDescent="0.25">
      <c r="A39" s="72" t="s">
        <v>57</v>
      </c>
      <c r="B39" s="38">
        <v>4686</v>
      </c>
      <c r="C39" s="38">
        <v>4641</v>
      </c>
      <c r="D39" s="87">
        <f t="shared" ref="D39:D47" si="24">+C39/B39</f>
        <v>0.99039692701664528</v>
      </c>
      <c r="E39" s="73">
        <f t="shared" ref="E39:E47" si="25">+B39-C39</f>
        <v>45</v>
      </c>
      <c r="F39" s="87">
        <f t="shared" ref="F39:F47" si="26">+E39/B39</f>
        <v>9.6030729833546727E-3</v>
      </c>
      <c r="G39" s="25"/>
      <c r="H39" s="72" t="s">
        <v>57</v>
      </c>
      <c r="I39" s="38"/>
      <c r="J39" s="38"/>
      <c r="K39" s="104">
        <f>+IFERROR(J39/I39,0)</f>
        <v>0</v>
      </c>
      <c r="L39" s="40">
        <f t="shared" ref="L39:L47" si="27">+I39-J39</f>
        <v>0</v>
      </c>
      <c r="M39" s="39">
        <f>+IFERROR(L39/I39,0)</f>
        <v>0</v>
      </c>
      <c r="N39" s="26"/>
      <c r="O39" s="72" t="s">
        <v>57</v>
      </c>
      <c r="P39" s="38">
        <v>4382</v>
      </c>
      <c r="Q39" s="38">
        <v>4377</v>
      </c>
      <c r="R39" s="87">
        <f t="shared" ref="R39:R47" si="28">+Q39/P39</f>
        <v>0.99885896850753075</v>
      </c>
      <c r="S39" s="40">
        <f t="shared" ref="S39:S47" si="29">+P39-Q39</f>
        <v>5</v>
      </c>
      <c r="T39" s="87">
        <f t="shared" ref="T39:T47" si="30">+S39/P39</f>
        <v>1.1410314924691922E-3</v>
      </c>
      <c r="U39" s="26"/>
      <c r="V39" s="72" t="s">
        <v>57</v>
      </c>
      <c r="W39" s="38">
        <v>4036</v>
      </c>
      <c r="X39" s="40">
        <v>4029</v>
      </c>
      <c r="Y39" s="87">
        <f t="shared" ref="Y39:Y47" si="31">+X39/W39</f>
        <v>0.99826560951437071</v>
      </c>
      <c r="Z39" s="40">
        <f t="shared" ref="Z39:Z47" si="32">+W39-X39</f>
        <v>7</v>
      </c>
      <c r="AA39" s="87">
        <f t="shared" ref="AA39:AA47" si="33">+Z39/W39</f>
        <v>1.7343904856293359E-3</v>
      </c>
    </row>
    <row r="40" spans="1:27" x14ac:dyDescent="0.25">
      <c r="A40" s="72" t="s">
        <v>58</v>
      </c>
      <c r="B40" s="38">
        <v>2786</v>
      </c>
      <c r="C40" s="38">
        <v>2738</v>
      </c>
      <c r="D40" s="87">
        <f t="shared" si="24"/>
        <v>0.98277099784637478</v>
      </c>
      <c r="E40" s="73">
        <f t="shared" si="25"/>
        <v>48</v>
      </c>
      <c r="F40" s="87">
        <f t="shared" si="26"/>
        <v>1.7229002153625269E-2</v>
      </c>
      <c r="G40" s="25"/>
      <c r="H40" s="72" t="s">
        <v>58</v>
      </c>
      <c r="I40" s="38"/>
      <c r="J40" s="38"/>
      <c r="K40" s="104">
        <f t="shared" ref="K40:K47" si="34">+IFERROR(J40/I40,0)</f>
        <v>0</v>
      </c>
      <c r="L40" s="40">
        <f t="shared" si="27"/>
        <v>0</v>
      </c>
      <c r="M40" s="39">
        <f t="shared" ref="M40:M47" si="35">+IFERROR(L40/I40,0)</f>
        <v>0</v>
      </c>
      <c r="N40" s="26"/>
      <c r="O40" s="72" t="s">
        <v>58</v>
      </c>
      <c r="P40" s="38">
        <v>555</v>
      </c>
      <c r="Q40" s="38">
        <v>554</v>
      </c>
      <c r="R40" s="87">
        <f t="shared" si="28"/>
        <v>0.99819819819819822</v>
      </c>
      <c r="S40" s="40">
        <f t="shared" si="29"/>
        <v>1</v>
      </c>
      <c r="T40" s="87">
        <f t="shared" si="30"/>
        <v>1.8018018018018018E-3</v>
      </c>
      <c r="U40" s="26"/>
      <c r="V40" s="72" t="s">
        <v>58</v>
      </c>
      <c r="W40" s="38">
        <v>657</v>
      </c>
      <c r="X40" s="40">
        <v>652</v>
      </c>
      <c r="Y40" s="87">
        <f t="shared" si="31"/>
        <v>0.99238964992389644</v>
      </c>
      <c r="Z40" s="40">
        <f t="shared" si="32"/>
        <v>5</v>
      </c>
      <c r="AA40" s="87">
        <f t="shared" si="33"/>
        <v>7.6103500761035003E-3</v>
      </c>
    </row>
    <row r="41" spans="1:27" x14ac:dyDescent="0.25">
      <c r="A41" s="72" t="s">
        <v>59</v>
      </c>
      <c r="B41" s="38">
        <v>38</v>
      </c>
      <c r="C41" s="38">
        <v>38</v>
      </c>
      <c r="D41" s="87">
        <f t="shared" si="24"/>
        <v>1</v>
      </c>
      <c r="E41" s="73">
        <f t="shared" si="25"/>
        <v>0</v>
      </c>
      <c r="F41" s="87">
        <f t="shared" si="26"/>
        <v>0</v>
      </c>
      <c r="G41" s="25"/>
      <c r="H41" s="72" t="s">
        <v>59</v>
      </c>
      <c r="I41" s="38"/>
      <c r="J41" s="38"/>
      <c r="K41" s="104">
        <f t="shared" si="34"/>
        <v>0</v>
      </c>
      <c r="L41" s="40">
        <f t="shared" si="27"/>
        <v>0</v>
      </c>
      <c r="M41" s="39">
        <f t="shared" si="35"/>
        <v>0</v>
      </c>
      <c r="N41" s="26"/>
      <c r="O41" s="72" t="s">
        <v>59</v>
      </c>
      <c r="P41" s="38">
        <v>10</v>
      </c>
      <c r="Q41" s="38">
        <v>10</v>
      </c>
      <c r="R41" s="87">
        <f t="shared" si="28"/>
        <v>1</v>
      </c>
      <c r="S41" s="40">
        <f t="shared" si="29"/>
        <v>0</v>
      </c>
      <c r="T41" s="87">
        <f t="shared" si="30"/>
        <v>0</v>
      </c>
      <c r="U41" s="26"/>
      <c r="V41" s="72" t="s">
        <v>59</v>
      </c>
      <c r="W41" s="38">
        <v>12</v>
      </c>
      <c r="X41" s="40">
        <v>12</v>
      </c>
      <c r="Y41" s="87">
        <f t="shared" si="31"/>
        <v>1</v>
      </c>
      <c r="Z41" s="40">
        <f t="shared" si="32"/>
        <v>0</v>
      </c>
      <c r="AA41" s="87">
        <f t="shared" si="33"/>
        <v>0</v>
      </c>
    </row>
    <row r="42" spans="1:27" x14ac:dyDescent="0.25">
      <c r="A42" s="72" t="s">
        <v>60</v>
      </c>
      <c r="B42" s="38">
        <v>40</v>
      </c>
      <c r="C42" s="38">
        <v>40</v>
      </c>
      <c r="D42" s="87">
        <f t="shared" si="24"/>
        <v>1</v>
      </c>
      <c r="E42" s="73">
        <f t="shared" si="25"/>
        <v>0</v>
      </c>
      <c r="F42" s="87">
        <f t="shared" si="26"/>
        <v>0</v>
      </c>
      <c r="G42" s="25"/>
      <c r="H42" s="72" t="s">
        <v>60</v>
      </c>
      <c r="I42" s="38"/>
      <c r="J42" s="38"/>
      <c r="K42" s="104">
        <f t="shared" si="34"/>
        <v>0</v>
      </c>
      <c r="L42" s="40">
        <f t="shared" si="27"/>
        <v>0</v>
      </c>
      <c r="M42" s="39">
        <f t="shared" si="35"/>
        <v>0</v>
      </c>
      <c r="N42" s="26"/>
      <c r="O42" s="72" t="s">
        <v>60</v>
      </c>
      <c r="P42" s="38">
        <v>14</v>
      </c>
      <c r="Q42" s="38">
        <v>14</v>
      </c>
      <c r="R42" s="87">
        <f t="shared" si="28"/>
        <v>1</v>
      </c>
      <c r="S42" s="40">
        <f t="shared" si="29"/>
        <v>0</v>
      </c>
      <c r="T42" s="87">
        <f t="shared" si="30"/>
        <v>0</v>
      </c>
      <c r="U42" s="26"/>
      <c r="V42" s="72" t="s">
        <v>60</v>
      </c>
      <c r="W42" s="38">
        <v>11</v>
      </c>
      <c r="X42" s="40">
        <v>11</v>
      </c>
      <c r="Y42" s="87">
        <f t="shared" si="31"/>
        <v>1</v>
      </c>
      <c r="Z42" s="40">
        <f t="shared" si="32"/>
        <v>0</v>
      </c>
      <c r="AA42" s="87">
        <f t="shared" si="33"/>
        <v>0</v>
      </c>
    </row>
    <row r="43" spans="1:27" x14ac:dyDescent="0.25">
      <c r="A43" s="72" t="s">
        <v>81</v>
      </c>
      <c r="B43" s="38">
        <v>220</v>
      </c>
      <c r="C43" s="38">
        <v>220</v>
      </c>
      <c r="D43" s="87">
        <f t="shared" si="24"/>
        <v>1</v>
      </c>
      <c r="E43" s="73">
        <f t="shared" si="25"/>
        <v>0</v>
      </c>
      <c r="F43" s="87">
        <f t="shared" si="26"/>
        <v>0</v>
      </c>
      <c r="G43" s="25"/>
      <c r="H43" s="72" t="s">
        <v>81</v>
      </c>
      <c r="I43" s="38"/>
      <c r="J43" s="38"/>
      <c r="K43" s="104">
        <f t="shared" si="34"/>
        <v>0</v>
      </c>
      <c r="L43" s="40">
        <f t="shared" si="27"/>
        <v>0</v>
      </c>
      <c r="M43" s="39">
        <f t="shared" si="35"/>
        <v>0</v>
      </c>
      <c r="N43" s="26"/>
      <c r="O43" s="72" t="s">
        <v>81</v>
      </c>
      <c r="P43" s="38">
        <v>62</v>
      </c>
      <c r="Q43" s="38">
        <v>62</v>
      </c>
      <c r="R43" s="87">
        <f t="shared" si="28"/>
        <v>1</v>
      </c>
      <c r="S43" s="40">
        <f t="shared" si="29"/>
        <v>0</v>
      </c>
      <c r="T43" s="87">
        <f t="shared" si="30"/>
        <v>0</v>
      </c>
      <c r="U43" s="26"/>
      <c r="V43" s="72" t="s">
        <v>81</v>
      </c>
      <c r="W43" s="38">
        <v>59</v>
      </c>
      <c r="X43" s="40">
        <v>59</v>
      </c>
      <c r="Y43" s="87">
        <f t="shared" si="31"/>
        <v>1</v>
      </c>
      <c r="Z43" s="40">
        <f t="shared" si="32"/>
        <v>0</v>
      </c>
      <c r="AA43" s="87">
        <f t="shared" si="33"/>
        <v>0</v>
      </c>
    </row>
    <row r="44" spans="1:27" x14ac:dyDescent="0.25">
      <c r="A44" s="72" t="s">
        <v>62</v>
      </c>
      <c r="B44" s="38">
        <v>32</v>
      </c>
      <c r="C44" s="38">
        <v>31</v>
      </c>
      <c r="D44" s="87">
        <f t="shared" si="24"/>
        <v>0.96875</v>
      </c>
      <c r="E44" s="73">
        <f t="shared" si="25"/>
        <v>1</v>
      </c>
      <c r="F44" s="87">
        <f t="shared" si="26"/>
        <v>3.125E-2</v>
      </c>
      <c r="G44" s="25"/>
      <c r="H44" s="72" t="s">
        <v>62</v>
      </c>
      <c r="I44" s="38"/>
      <c r="J44" s="38"/>
      <c r="K44" s="104">
        <f t="shared" si="34"/>
        <v>0</v>
      </c>
      <c r="L44" s="40">
        <f t="shared" si="27"/>
        <v>0</v>
      </c>
      <c r="M44" s="39">
        <f t="shared" si="35"/>
        <v>0</v>
      </c>
      <c r="N44" s="26"/>
      <c r="O44" s="72" t="s">
        <v>62</v>
      </c>
      <c r="P44" s="38">
        <v>6</v>
      </c>
      <c r="Q44" s="38">
        <v>6</v>
      </c>
      <c r="R44" s="87">
        <f t="shared" si="28"/>
        <v>1</v>
      </c>
      <c r="S44" s="40">
        <f t="shared" si="29"/>
        <v>0</v>
      </c>
      <c r="T44" s="87">
        <f t="shared" si="30"/>
        <v>0</v>
      </c>
      <c r="U44" s="26"/>
      <c r="V44" s="72" t="s">
        <v>62</v>
      </c>
      <c r="W44" s="38">
        <v>9</v>
      </c>
      <c r="X44" s="40">
        <v>9</v>
      </c>
      <c r="Y44" s="87">
        <f t="shared" si="31"/>
        <v>1</v>
      </c>
      <c r="Z44" s="40">
        <f t="shared" si="32"/>
        <v>0</v>
      </c>
      <c r="AA44" s="87">
        <f t="shared" si="33"/>
        <v>0</v>
      </c>
    </row>
    <row r="45" spans="1:27" x14ac:dyDescent="0.25">
      <c r="A45" s="72" t="s">
        <v>63</v>
      </c>
      <c r="B45" s="38">
        <v>171</v>
      </c>
      <c r="C45" s="38">
        <v>167</v>
      </c>
      <c r="D45" s="87">
        <f t="shared" si="24"/>
        <v>0.97660818713450293</v>
      </c>
      <c r="E45" s="73">
        <f t="shared" si="25"/>
        <v>4</v>
      </c>
      <c r="F45" s="87">
        <f t="shared" si="26"/>
        <v>2.3391812865497075E-2</v>
      </c>
      <c r="G45" s="25"/>
      <c r="H45" s="72" t="s">
        <v>63</v>
      </c>
      <c r="I45" s="38"/>
      <c r="J45" s="38"/>
      <c r="K45" s="104">
        <f t="shared" si="34"/>
        <v>0</v>
      </c>
      <c r="L45" s="40">
        <f t="shared" si="27"/>
        <v>0</v>
      </c>
      <c r="M45" s="39">
        <f t="shared" si="35"/>
        <v>0</v>
      </c>
      <c r="N45" s="26"/>
      <c r="O45" s="72" t="s">
        <v>63</v>
      </c>
      <c r="P45" s="38">
        <v>30</v>
      </c>
      <c r="Q45" s="38">
        <v>30</v>
      </c>
      <c r="R45" s="87">
        <f t="shared" si="28"/>
        <v>1</v>
      </c>
      <c r="S45" s="40">
        <f t="shared" si="29"/>
        <v>0</v>
      </c>
      <c r="T45" s="87">
        <f t="shared" si="30"/>
        <v>0</v>
      </c>
      <c r="U45" s="26"/>
      <c r="V45" s="72" t="s">
        <v>63</v>
      </c>
      <c r="W45" s="38">
        <v>58</v>
      </c>
      <c r="X45" s="40">
        <v>58</v>
      </c>
      <c r="Y45" s="87">
        <f t="shared" si="31"/>
        <v>1</v>
      </c>
      <c r="Z45" s="40">
        <f t="shared" si="32"/>
        <v>0</v>
      </c>
      <c r="AA45" s="87">
        <f t="shared" si="33"/>
        <v>0</v>
      </c>
    </row>
    <row r="46" spans="1:27" x14ac:dyDescent="0.25">
      <c r="A46" s="72" t="s">
        <v>64</v>
      </c>
      <c r="B46" s="38">
        <v>248</v>
      </c>
      <c r="C46" s="38">
        <v>245</v>
      </c>
      <c r="D46" s="87">
        <f t="shared" si="24"/>
        <v>0.98790322580645162</v>
      </c>
      <c r="E46" s="73">
        <f t="shared" si="25"/>
        <v>3</v>
      </c>
      <c r="F46" s="87">
        <f t="shared" si="26"/>
        <v>1.2096774193548387E-2</v>
      </c>
      <c r="G46" s="25"/>
      <c r="H46" s="72" t="s">
        <v>64</v>
      </c>
      <c r="I46" s="38"/>
      <c r="J46" s="38"/>
      <c r="K46" s="104">
        <f t="shared" si="34"/>
        <v>0</v>
      </c>
      <c r="L46" s="40">
        <f t="shared" si="27"/>
        <v>0</v>
      </c>
      <c r="M46" s="39">
        <f t="shared" si="35"/>
        <v>0</v>
      </c>
      <c r="N46" s="26"/>
      <c r="O46" s="72" t="s">
        <v>64</v>
      </c>
      <c r="P46" s="38">
        <v>66</v>
      </c>
      <c r="Q46" s="38">
        <v>65</v>
      </c>
      <c r="R46" s="87">
        <f t="shared" si="28"/>
        <v>0.98484848484848486</v>
      </c>
      <c r="S46" s="40">
        <f t="shared" si="29"/>
        <v>1</v>
      </c>
      <c r="T46" s="87">
        <f t="shared" si="30"/>
        <v>1.5151515151515152E-2</v>
      </c>
      <c r="U46" s="26"/>
      <c r="V46" s="72" t="s">
        <v>64</v>
      </c>
      <c r="W46" s="38">
        <v>61</v>
      </c>
      <c r="X46" s="40">
        <v>58</v>
      </c>
      <c r="Y46" s="87">
        <f t="shared" si="31"/>
        <v>0.95081967213114749</v>
      </c>
      <c r="Z46" s="40">
        <f t="shared" si="32"/>
        <v>3</v>
      </c>
      <c r="AA46" s="87">
        <f t="shared" si="33"/>
        <v>4.9180327868852458E-2</v>
      </c>
    </row>
    <row r="47" spans="1:27" x14ac:dyDescent="0.25">
      <c r="A47" s="72" t="s">
        <v>15</v>
      </c>
      <c r="B47" s="74">
        <f>SUM(B39:B46)</f>
        <v>8221</v>
      </c>
      <c r="C47" s="74">
        <f>SUM(C39:C46)</f>
        <v>8120</v>
      </c>
      <c r="D47" s="88">
        <f t="shared" si="24"/>
        <v>0.98771438997688843</v>
      </c>
      <c r="E47" s="75">
        <f t="shared" si="25"/>
        <v>101</v>
      </c>
      <c r="F47" s="88">
        <f t="shared" si="26"/>
        <v>1.2285610023111543E-2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104">
        <f t="shared" si="34"/>
        <v>0</v>
      </c>
      <c r="L47" s="41">
        <f t="shared" si="27"/>
        <v>0</v>
      </c>
      <c r="M47" s="39">
        <f t="shared" si="35"/>
        <v>0</v>
      </c>
      <c r="N47" s="26"/>
      <c r="O47" s="72" t="s">
        <v>15</v>
      </c>
      <c r="P47" s="74">
        <f>SUM(P39:P46)</f>
        <v>5125</v>
      </c>
      <c r="Q47" s="74">
        <f>SUM(Q39:Q46)</f>
        <v>5118</v>
      </c>
      <c r="R47" s="88">
        <f t="shared" si="28"/>
        <v>0.99863414634146341</v>
      </c>
      <c r="S47" s="84">
        <f t="shared" si="29"/>
        <v>7</v>
      </c>
      <c r="T47" s="88">
        <f t="shared" si="30"/>
        <v>1.3658536585365853E-3</v>
      </c>
      <c r="U47" s="26"/>
      <c r="V47" s="72" t="s">
        <v>15</v>
      </c>
      <c r="W47" s="74">
        <f>SUM(W39:W46)</f>
        <v>4903</v>
      </c>
      <c r="X47" s="74">
        <f>SUM(X39:X46)</f>
        <v>4888</v>
      </c>
      <c r="Y47" s="88">
        <f t="shared" si="31"/>
        <v>0.99694064858250053</v>
      </c>
      <c r="Z47" s="84">
        <f t="shared" si="32"/>
        <v>15</v>
      </c>
      <c r="AA47" s="88">
        <f t="shared" si="33"/>
        <v>3.0593514174994899E-3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10603</v>
      </c>
      <c r="C49" s="44">
        <f>SUM(C47,C35,C21)</f>
        <v>10460</v>
      </c>
      <c r="D49" s="58">
        <f>+C49/B49</f>
        <v>0.9865132509667075</v>
      </c>
      <c r="E49" s="79">
        <f>+B49-C49</f>
        <v>143</v>
      </c>
      <c r="F49" s="59">
        <f>+E49/B49</f>
        <v>1.3486749033292464E-2</v>
      </c>
      <c r="G49" s="25"/>
      <c r="H49" s="43" t="s">
        <v>15</v>
      </c>
      <c r="I49" s="44">
        <f>+'TOTAL POR MES DICIEMBRE'!B51</f>
        <v>41080</v>
      </c>
      <c r="J49" s="44">
        <f>+'TOTAL POR MES DICIEMBRE'!C51</f>
        <v>40439</v>
      </c>
      <c r="K49" s="58">
        <f t="shared" ref="K49" si="36">+J49/I49</f>
        <v>0.984396299902629</v>
      </c>
      <c r="L49" s="79">
        <f t="shared" ref="L49" si="37">+I49-J49</f>
        <v>641</v>
      </c>
      <c r="M49" s="59">
        <f t="shared" ref="M49" si="38">+L49/I49</f>
        <v>1.5603700097370983E-2</v>
      </c>
      <c r="N49" s="26"/>
      <c r="O49" s="43" t="s">
        <v>15</v>
      </c>
      <c r="P49" s="47">
        <f>SUM(P47,P35,P21)</f>
        <v>5792</v>
      </c>
      <c r="Q49" s="47">
        <f>SUM(Q47,Q35,Q21)</f>
        <v>5781</v>
      </c>
      <c r="R49" s="58">
        <f>+Q49/P49</f>
        <v>0.99810082872928174</v>
      </c>
      <c r="S49" s="79">
        <f>SUM(S47,S35,S21)</f>
        <v>11</v>
      </c>
      <c r="T49" s="59">
        <f>+S49/P49</f>
        <v>1.899171270718232E-3</v>
      </c>
      <c r="U49" s="26"/>
      <c r="V49" s="43" t="s">
        <v>15</v>
      </c>
      <c r="W49" s="44">
        <f>SUM(W47,W35,W21)</f>
        <v>5580</v>
      </c>
      <c r="X49" s="44">
        <f>SUM(X47,X35,X21)</f>
        <v>5563</v>
      </c>
      <c r="Y49" s="58">
        <f>+X49/W49</f>
        <v>0.99695340501792118</v>
      </c>
      <c r="Z49" s="79">
        <f>SUM(Z47,Z35,Z21)</f>
        <v>17</v>
      </c>
      <c r="AA49" s="59">
        <f>+Z49/W49</f>
        <v>3.0465949820788533E-3</v>
      </c>
    </row>
    <row r="50" spans="1:27" x14ac:dyDescent="0.25">
      <c r="Q50" s="60"/>
      <c r="S50" s="60"/>
    </row>
    <row r="51" spans="1:27" x14ac:dyDescent="0.25">
      <c r="B51" s="60"/>
      <c r="C51" s="60"/>
      <c r="E51" s="60"/>
      <c r="P51" s="60"/>
      <c r="Q51" s="60"/>
      <c r="W51" s="60"/>
      <c r="X51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TOTAL TRIMESTRE </vt:lpstr>
      <vt:lpstr>TOTAL TRIMESTRE POR REGION</vt:lpstr>
      <vt:lpstr>TOTAL POR MES OCTUBRE </vt:lpstr>
      <vt:lpstr>TOTAL POR MES NOVIEMBRE</vt:lpstr>
      <vt:lpstr>TOTAL POR MES DICIEMBRE</vt:lpstr>
      <vt:lpstr>TOTAL OCTUBRE POR REGIÓN</vt:lpstr>
      <vt:lpstr>TOTAL NOVIEMBRE POR REGIÓN</vt:lpstr>
      <vt:lpstr>TOTAL DICIEMBRE POR REGIÓN</vt:lpstr>
      <vt:lpstr>'TOTAL DICIEMBRE POR REGIÓN'!Área_de_impresión</vt:lpstr>
      <vt:lpstr>'TOTAL NOVIEMBRE POR REGIÓN'!Área_de_impresión</vt:lpstr>
      <vt:lpstr>'TOTAL OCTUBRE POR REGIÓN'!Área_de_impresión</vt:lpstr>
      <vt:lpstr>'TOTAL POR MES DICIEMBRE'!Área_de_impresión</vt:lpstr>
      <vt:lpstr>'TOTAL POR MES NOVIEMBRE'!Área_de_impresión</vt:lpstr>
      <vt:lpstr>'TOTAL POR MES OCTUBRE '!Área_de_impresión</vt:lpstr>
      <vt:lpstr>'TOTAL TRIMESTRE '!Área_de_impresión</vt:lpstr>
      <vt:lpstr>'TOTAL TRIMESTRE POR REGION'!Área_de_impresión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2019-01-11T22:45:02Z</cp:lastPrinted>
  <dcterms:created xsi:type="dcterms:W3CDTF">2018-05-08T16:08:15Z</dcterms:created>
  <dcterms:modified xsi:type="dcterms:W3CDTF">2019-02-12T15:05:37Z</dcterms:modified>
</cp:coreProperties>
</file>