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 tabRatio="874"/>
  </bookViews>
  <sheets>
    <sheet name="TOTAL TRIMESTRE " sheetId="1" r:id="rId1"/>
    <sheet name="TOTAL TRIMESTRE POR REGION" sheetId="2" r:id="rId2"/>
    <sheet name="TOTAL POR MES ABRIL" sheetId="3" r:id="rId3"/>
    <sheet name="TOTAL POR MES MAYO" sheetId="5" r:id="rId4"/>
    <sheet name="TOTAL POR MES JUNIO" sheetId="6" r:id="rId5"/>
    <sheet name="TOTAL ABRIL POR REGIÓN" sheetId="4" r:id="rId6"/>
    <sheet name="TOTAL MAYO POR REGIÓN" sheetId="7" r:id="rId7"/>
    <sheet name="TOTAL JUNIO POR REGIÓN" sheetId="8" r:id="rId8"/>
  </sheets>
  <definedNames>
    <definedName name="_xlnm.Print_Area" localSheetId="5">'TOTAL ABRIL POR REGIÓN'!$O$4:$T$49</definedName>
    <definedName name="_xlnm.Print_Area" localSheetId="7">'TOTAL JUNIO POR REGIÓN'!$V$4:$AA$49</definedName>
    <definedName name="_xlnm.Print_Area" localSheetId="6">'TOTAL MAYO POR REGIÓN'!$V$4:$AA$49</definedName>
    <definedName name="_xlnm.Print_Area" localSheetId="2">'TOTAL POR MES ABRIL'!$A$1:$D$85</definedName>
    <definedName name="_xlnm.Print_Area" localSheetId="4">'TOTAL POR MES JUNIO'!$A$1:$D$85</definedName>
    <definedName name="_xlnm.Print_Area" localSheetId="3">'TOTAL POR MES MAYO'!$A$1:$D$85</definedName>
    <definedName name="_xlnm.Print_Area" localSheetId="0">'TOTAL TRIMESTRE '!$A$1:$D$85</definedName>
    <definedName name="_xlnm.Print_Area" localSheetId="1">'TOTAL TRIMESTRE POR REGION'!$V$4:$AA$49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7" l="1"/>
  <c r="Z21" i="7"/>
  <c r="Q21" i="2" l="1"/>
  <c r="Q35" i="2"/>
  <c r="X21" i="2"/>
  <c r="X47" i="2"/>
  <c r="C45" i="6" l="1"/>
  <c r="B45" i="6"/>
  <c r="C45" i="5"/>
  <c r="B45" i="5"/>
  <c r="C45" i="3"/>
  <c r="B45" i="3"/>
  <c r="X47" i="4" l="1"/>
  <c r="D29" i="4"/>
  <c r="D19" i="4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B87" i="6" l="1"/>
  <c r="B87" i="5"/>
  <c r="B87" i="3"/>
  <c r="X47" i="8" l="1"/>
  <c r="X21" i="8"/>
  <c r="Q21" i="8"/>
  <c r="Q21" i="4" l="1"/>
  <c r="X21" i="4"/>
  <c r="Q35" i="4"/>
  <c r="X35" i="4"/>
  <c r="Q35" i="8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47" i="8"/>
  <c r="B21" i="7"/>
  <c r="B35" i="7"/>
  <c r="B47" i="7"/>
  <c r="L8" i="2" l="1"/>
  <c r="L10" i="2"/>
  <c r="L12" i="2"/>
  <c r="L14" i="2"/>
  <c r="L16" i="2"/>
  <c r="L18" i="2"/>
  <c r="L20" i="2"/>
  <c r="L26" i="2"/>
  <c r="L28" i="2"/>
  <c r="L30" i="2"/>
  <c r="L32" i="2"/>
  <c r="L34" i="2"/>
  <c r="L40" i="2"/>
  <c r="L42" i="2"/>
  <c r="L44" i="2"/>
  <c r="L46" i="2"/>
  <c r="S8" i="2"/>
  <c r="T8" i="2" s="1"/>
  <c r="R10" i="2"/>
  <c r="R12" i="2"/>
  <c r="S14" i="2"/>
  <c r="T14" i="2" s="1"/>
  <c r="S16" i="2"/>
  <c r="T16" i="2" s="1"/>
  <c r="R18" i="2"/>
  <c r="L11" i="2"/>
  <c r="L31" i="2"/>
  <c r="L45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L17" i="2"/>
  <c r="L19" i="2"/>
  <c r="J35" i="2"/>
  <c r="L29" i="2"/>
  <c r="L39" i="2"/>
  <c r="L43" i="2"/>
  <c r="R31" i="2"/>
  <c r="X35" i="2"/>
  <c r="L25" i="2"/>
  <c r="L27" i="2"/>
  <c r="L41" i="2"/>
  <c r="L7" i="2"/>
  <c r="L13" i="2"/>
  <c r="L15" i="2"/>
  <c r="L33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D83" i="1" s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D67" i="1"/>
  <c r="C67" i="1"/>
  <c r="B67" i="1"/>
  <c r="C66" i="1"/>
  <c r="D66" i="1" s="1"/>
  <c r="B66" i="1"/>
  <c r="C65" i="1"/>
  <c r="B65" i="1"/>
  <c r="D65" i="1" s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B55" i="1"/>
  <c r="C33" i="1"/>
  <c r="D33" i="1" s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56" i="1" l="1"/>
  <c r="D80" i="1"/>
  <c r="D22" i="1"/>
  <c r="AA39" i="2"/>
  <c r="Z47" i="2"/>
  <c r="AA7" i="2"/>
  <c r="Z21" i="2"/>
  <c r="T7" i="2"/>
  <c r="S21" i="2"/>
  <c r="D78" i="1"/>
  <c r="D79" i="1"/>
  <c r="D62" i="1"/>
  <c r="D57" i="1"/>
  <c r="D59" i="1"/>
  <c r="D61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D64" i="1"/>
  <c r="D60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58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63" i="1"/>
  <c r="B68" i="1"/>
  <c r="B14" i="1" s="1"/>
  <c r="D24" i="1"/>
  <c r="B34" i="1"/>
  <c r="B12" i="1" s="1"/>
  <c r="D26" i="1"/>
  <c r="D29" i="1"/>
  <c r="D50" i="1"/>
  <c r="D49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D48" i="1" l="1"/>
  <c r="D41" i="1"/>
  <c r="D43" i="1"/>
  <c r="D47" i="1"/>
  <c r="D39" i="1"/>
  <c r="D45" i="1"/>
  <c r="D42" i="1"/>
  <c r="D46" i="1"/>
  <c r="C51" i="1"/>
  <c r="D38" i="1"/>
  <c r="D40" i="1"/>
  <c r="D44" i="1"/>
  <c r="B51" i="1"/>
  <c r="B13" i="1" s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L45" i="8"/>
  <c r="L44" i="8"/>
  <c r="L43" i="8"/>
  <c r="L42" i="8"/>
  <c r="L41" i="8"/>
  <c r="L40" i="8"/>
  <c r="L39" i="8"/>
  <c r="L34" i="8"/>
  <c r="L33" i="8"/>
  <c r="L32" i="8"/>
  <c r="L31" i="8"/>
  <c r="L30" i="8"/>
  <c r="L29" i="8"/>
  <c r="L28" i="8"/>
  <c r="L27" i="8"/>
  <c r="L26" i="8"/>
  <c r="L25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D29" i="8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7" i="7"/>
  <c r="L46" i="7"/>
  <c r="L45" i="7"/>
  <c r="L44" i="7"/>
  <c r="L43" i="7"/>
  <c r="L42" i="7"/>
  <c r="L41" i="7"/>
  <c r="L40" i="7"/>
  <c r="L39" i="7"/>
  <c r="L35" i="7"/>
  <c r="L34" i="7"/>
  <c r="L33" i="7"/>
  <c r="L32" i="7"/>
  <c r="L31" i="7"/>
  <c r="L30" i="7"/>
  <c r="L29" i="7"/>
  <c r="L28" i="7"/>
  <c r="L27" i="7"/>
  <c r="L26" i="7"/>
  <c r="L25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6" i="4"/>
  <c r="L45" i="4"/>
  <c r="L44" i="4"/>
  <c r="L43" i="4"/>
  <c r="L42" i="4"/>
  <c r="L41" i="4"/>
  <c r="L40" i="4"/>
  <c r="L39" i="4"/>
  <c r="L34" i="4"/>
  <c r="L33" i="4"/>
  <c r="L32" i="4"/>
  <c r="L31" i="4"/>
  <c r="L30" i="4"/>
  <c r="L29" i="4"/>
  <c r="L28" i="4"/>
  <c r="L27" i="4"/>
  <c r="L26" i="4"/>
  <c r="L25" i="4"/>
  <c r="M25" i="4" s="1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D84" i="6"/>
  <c r="D83" i="6"/>
  <c r="D82" i="6"/>
  <c r="D81" i="6"/>
  <c r="D80" i="6"/>
  <c r="D79" i="6"/>
  <c r="D78" i="6"/>
  <c r="D77" i="6"/>
  <c r="D76" i="6"/>
  <c r="D75" i="6"/>
  <c r="D74" i="6"/>
  <c r="D73" i="6"/>
  <c r="C85" i="6"/>
  <c r="B68" i="6"/>
  <c r="B14" i="6" s="1"/>
  <c r="D67" i="6"/>
  <c r="D66" i="6"/>
  <c r="D65" i="6"/>
  <c r="D64" i="6"/>
  <c r="D63" i="6"/>
  <c r="D62" i="6"/>
  <c r="D61" i="6"/>
  <c r="D60" i="6"/>
  <c r="D59" i="6"/>
  <c r="D58" i="6"/>
  <c r="D57" i="6"/>
  <c r="D56" i="6"/>
  <c r="C68" i="6"/>
  <c r="C51" i="6"/>
  <c r="J49" i="8" s="1"/>
  <c r="B51" i="6"/>
  <c r="I49" i="8" s="1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C34" i="6"/>
  <c r="B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C85" i="5"/>
  <c r="B85" i="5"/>
  <c r="B15" i="5" s="1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B68" i="5"/>
  <c r="B14" i="5" s="1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C51" i="5"/>
  <c r="J49" i="7" s="1"/>
  <c r="B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C34" i="5"/>
  <c r="B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85" i="3"/>
  <c r="B15" i="3" s="1"/>
  <c r="D84" i="3"/>
  <c r="D83" i="3"/>
  <c r="D82" i="3"/>
  <c r="D81" i="3"/>
  <c r="D80" i="3"/>
  <c r="D79" i="3"/>
  <c r="D78" i="3"/>
  <c r="D77" i="3"/>
  <c r="D76" i="3"/>
  <c r="D75" i="3"/>
  <c r="D74" i="3"/>
  <c r="D73" i="3"/>
  <c r="B68" i="3"/>
  <c r="B14" i="3" s="1"/>
  <c r="D67" i="3"/>
  <c r="D66" i="3"/>
  <c r="D65" i="3"/>
  <c r="D64" i="3"/>
  <c r="D63" i="3"/>
  <c r="D62" i="3"/>
  <c r="D61" i="3"/>
  <c r="D60" i="3"/>
  <c r="D59" i="3"/>
  <c r="D58" i="3"/>
  <c r="D57" i="3"/>
  <c r="D56" i="3"/>
  <c r="C51" i="3"/>
  <c r="J49" i="4" s="1"/>
  <c r="B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B34" i="3"/>
  <c r="B12" i="3" s="1"/>
  <c r="D33" i="3"/>
  <c r="D32" i="3"/>
  <c r="D31" i="3"/>
  <c r="D30" i="3"/>
  <c r="D29" i="3"/>
  <c r="D28" i="3"/>
  <c r="D27" i="3"/>
  <c r="D26" i="3"/>
  <c r="D25" i="3"/>
  <c r="D24" i="3"/>
  <c r="D23" i="3"/>
  <c r="D22" i="3"/>
  <c r="W47" i="8"/>
  <c r="Q47" i="8"/>
  <c r="Q49" i="8" s="1"/>
  <c r="P47" i="8"/>
  <c r="J47" i="8"/>
  <c r="I47" i="8"/>
  <c r="L47" i="8" s="1"/>
  <c r="C47" i="8"/>
  <c r="E47" i="8" s="1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L21" i="8" s="1"/>
  <c r="C21" i="8"/>
  <c r="W47" i="7"/>
  <c r="Y47" i="7" s="1"/>
  <c r="Q47" i="7"/>
  <c r="Q49" i="7" s="1"/>
  <c r="P47" i="7"/>
  <c r="J47" i="7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C21" i="7"/>
  <c r="E21" i="7" s="1"/>
  <c r="F21" i="7" s="1"/>
  <c r="P49" i="7" l="1"/>
  <c r="E47" i="7"/>
  <c r="F47" i="7" s="1"/>
  <c r="C49" i="7"/>
  <c r="AA7" i="8"/>
  <c r="Z21" i="8"/>
  <c r="AA21" i="8" s="1"/>
  <c r="T7" i="8"/>
  <c r="S21" i="8"/>
  <c r="T21" i="8" s="1"/>
  <c r="Y47" i="8"/>
  <c r="X49" i="8"/>
  <c r="L35" i="8"/>
  <c r="E21" i="8"/>
  <c r="F21" i="8" s="1"/>
  <c r="C49" i="8"/>
  <c r="D72" i="6"/>
  <c r="D55" i="6"/>
  <c r="D68" i="6"/>
  <c r="D35" i="7"/>
  <c r="D85" i="5"/>
  <c r="C68" i="5"/>
  <c r="D68" i="5" s="1"/>
  <c r="D21" i="7"/>
  <c r="D21" i="8"/>
  <c r="Z47" i="7"/>
  <c r="AA47" i="7" s="1"/>
  <c r="Z47" i="8"/>
  <c r="AA47" i="8" s="1"/>
  <c r="Y35" i="8"/>
  <c r="Z35" i="7"/>
  <c r="AA35" i="7" s="1"/>
  <c r="AA21" i="7"/>
  <c r="T21" i="7"/>
  <c r="S35" i="8"/>
  <c r="T35" i="8" s="1"/>
  <c r="P49" i="8"/>
  <c r="S35" i="7"/>
  <c r="T35" i="7" s="1"/>
  <c r="R47" i="7"/>
  <c r="S47" i="7"/>
  <c r="T47" i="7" s="1"/>
  <c r="R47" i="8"/>
  <c r="S47" i="8"/>
  <c r="D47" i="8"/>
  <c r="D47" i="7"/>
  <c r="D35" i="8"/>
  <c r="D72" i="3"/>
  <c r="C72" i="1"/>
  <c r="D55" i="3"/>
  <c r="C55" i="1"/>
  <c r="D85" i="6"/>
  <c r="B15" i="6"/>
  <c r="D34" i="6"/>
  <c r="B12" i="6"/>
  <c r="D34" i="5"/>
  <c r="B12" i="5"/>
  <c r="L49" i="8"/>
  <c r="M49" i="8" s="1"/>
  <c r="K49" i="8"/>
  <c r="J49" i="2"/>
  <c r="D51" i="5"/>
  <c r="D51" i="1"/>
  <c r="I49" i="7"/>
  <c r="L49" i="7" s="1"/>
  <c r="M49" i="7" s="1"/>
  <c r="D51" i="6"/>
  <c r="B13" i="6"/>
  <c r="B13" i="5"/>
  <c r="C85" i="3"/>
  <c r="D85" i="3" s="1"/>
  <c r="C68" i="3"/>
  <c r="D68" i="3" s="1"/>
  <c r="D51" i="3"/>
  <c r="B13" i="3"/>
  <c r="W49" i="8"/>
  <c r="W49" i="7"/>
  <c r="W47" i="4"/>
  <c r="Q47" i="4"/>
  <c r="Q49" i="4" s="1"/>
  <c r="P47" i="4"/>
  <c r="J47" i="4"/>
  <c r="I47" i="4"/>
  <c r="C47" i="4"/>
  <c r="D39" i="4"/>
  <c r="W35" i="4"/>
  <c r="P35" i="4"/>
  <c r="J35" i="4"/>
  <c r="I35" i="4"/>
  <c r="C35" i="4"/>
  <c r="E35" i="4" s="1"/>
  <c r="F35" i="4" s="1"/>
  <c r="D34" i="4"/>
  <c r="D33" i="4"/>
  <c r="D32" i="4"/>
  <c r="D31" i="4"/>
  <c r="D30" i="4"/>
  <c r="D28" i="4"/>
  <c r="D27" i="4"/>
  <c r="D26" i="4"/>
  <c r="D25" i="4"/>
  <c r="W21" i="4"/>
  <c r="P21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C35" i="2"/>
  <c r="B35" i="2"/>
  <c r="W21" i="2"/>
  <c r="P21" i="2"/>
  <c r="J21" i="2"/>
  <c r="I21" i="2"/>
  <c r="C21" i="2"/>
  <c r="B21" i="2"/>
  <c r="D88" i="6" l="1"/>
  <c r="R49" i="7"/>
  <c r="D49" i="8"/>
  <c r="L47" i="4"/>
  <c r="L35" i="4"/>
  <c r="C49" i="4"/>
  <c r="T47" i="8"/>
  <c r="S49" i="8"/>
  <c r="T49" i="8" s="1"/>
  <c r="R49" i="8"/>
  <c r="L47" i="2"/>
  <c r="L21" i="4"/>
  <c r="Y47" i="2"/>
  <c r="Y35" i="2"/>
  <c r="AA21" i="2"/>
  <c r="W49" i="2"/>
  <c r="R47" i="2"/>
  <c r="S47" i="2"/>
  <c r="T47" i="2" s="1"/>
  <c r="R35" i="2"/>
  <c r="T21" i="2"/>
  <c r="P49" i="2"/>
  <c r="L21" i="2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D55" i="1"/>
  <c r="D68" i="1" s="1"/>
  <c r="C68" i="1"/>
  <c r="D21" i="1"/>
  <c r="D34" i="1" s="1"/>
  <c r="C34" i="1"/>
  <c r="B16" i="5"/>
  <c r="C15" i="5" s="1"/>
  <c r="K49" i="7"/>
  <c r="B16" i="3"/>
  <c r="C14" i="3" s="1"/>
  <c r="I49" i="4"/>
  <c r="B16" i="6"/>
  <c r="D21" i="3"/>
  <c r="C34" i="3"/>
  <c r="D34" i="3" s="1"/>
  <c r="P49" i="4"/>
  <c r="W49" i="4"/>
  <c r="B16" i="1"/>
  <c r="C15" i="1" s="1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C12" i="5"/>
  <c r="C14" i="5"/>
  <c r="C13" i="5"/>
  <c r="C12" i="1"/>
  <c r="C15" i="3"/>
  <c r="C13" i="3"/>
  <c r="C12" i="3"/>
  <c r="I49" i="2"/>
  <c r="L49" i="4"/>
  <c r="M49" i="4" s="1"/>
  <c r="C13" i="1"/>
  <c r="K49" i="4"/>
  <c r="C15" i="6"/>
  <c r="C12" i="6"/>
  <c r="C14" i="6"/>
  <c r="C13" i="6"/>
  <c r="C14" i="1"/>
  <c r="Y49" i="4" l="1"/>
  <c r="AA35" i="2"/>
  <c r="Z49" i="2"/>
  <c r="AA49" i="2" s="1"/>
  <c r="T35" i="2"/>
  <c r="S49" i="2"/>
  <c r="T49" i="2" s="1"/>
  <c r="C16" i="5"/>
  <c r="R49" i="2"/>
  <c r="Z49" i="4"/>
  <c r="AA49" i="4" s="1"/>
  <c r="S49" i="4"/>
  <c r="T49" i="4" s="1"/>
  <c r="E49" i="4"/>
  <c r="F49" i="4" s="1"/>
  <c r="C16" i="3"/>
  <c r="C16" i="1"/>
  <c r="L49" i="2"/>
  <c r="M49" i="2" s="1"/>
  <c r="K49" i="2"/>
  <c r="C16" i="6"/>
</calcChain>
</file>

<file path=xl/sharedStrings.xml><?xml version="1.0" encoding="utf-8"?>
<sst xmlns="http://schemas.openxmlformats.org/spreadsheetml/2006/main" count="1184" uniqueCount="88">
  <si>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</si>
  <si>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</si>
  <si>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</si>
  <si>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</si>
  <si>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</si>
  <si>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</si>
  <si>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</si>
  <si>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</si>
  <si>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</si>
  <si>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</si>
  <si>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</si>
  <si>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</si>
  <si>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</si>
  <si>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</si>
  <si>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</si>
  <si>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</si>
  <si>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</si>
  <si>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</si>
  <si>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</si>
  <si>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</si>
  <si>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</si>
  <si>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</si>
  <si>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</si>
  <si>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</si>
  <si>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</si>
  <si>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</si>
  <si>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</si>
  <si>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</si>
  <si>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</si>
  <si>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</si>
  <si>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</si>
  <si>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</si>
  <si>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</si>
  <si>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</si>
  <si>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</si>
  <si>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</si>
  <si>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</si>
  <si>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</si>
  <si>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</si>
  <si>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</si>
  <si>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</si>
  <si>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</si>
  <si>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</si>
  <si>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</si>
  <si>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</si>
  <si>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</si>
  <si>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</si>
  <si>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</si>
  <si>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</si>
  <si>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</si>
  <si>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</si>
  <si>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</si>
  <si>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</si>
  <si>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</si>
  <si>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</si>
  <si>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</si>
  <si>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</si>
  <si>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</si>
  <si>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</si>
  <si>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</si>
  <si>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</si>
  <si>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</si>
  <si>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</si>
  <si>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</si>
  <si>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</si>
  <si>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</si>
  <si>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</si>
  <si>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</si>
  <si>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</si>
  <si>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</si>
  <si>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</si>
  <si>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</si>
  <si>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</si>
  <si>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</si>
  <si>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</si>
  <si>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</si>
  <si>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</si>
  <si>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</si>
  <si>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</si>
  <si>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</si>
  <si>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</si>
  <si>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</si>
  <si>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ABRIL - JUNIO  -2019</t>
  </si>
  <si>
    <t>ABRIL -2019</t>
  </si>
  <si>
    <t>MAYO -2019</t>
  </si>
  <si>
    <t>JUNIO -2019</t>
  </si>
  <si>
    <t>Elias Pina</t>
  </si>
  <si>
    <t>Monsenor Nouel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</si>
</sst>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3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85"/>
  <sheetViews>
    <sheetView showGridLines="0" tabSelected="1" workbookViewId="0">
      <selection activeCell="H14" sqref="H14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82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x14ac:dyDescent="0.25">
      <c r="A9" s="118" t="s">
        <v>19</v>
      </c>
      <c r="B9" s="121" t="s">
        <v>65</v>
      </c>
      <c r="C9" s="124" t="s">
        <v>20</v>
      </c>
      <c r="D9" s="18"/>
    </row>
    <row r="10" spans="1:4" x14ac:dyDescent="0.25">
      <c r="A10" s="119"/>
      <c r="B10" s="122"/>
      <c r="C10" s="125"/>
      <c r="D10" s="18"/>
    </row>
    <row r="11" spans="1:4" ht="15.75" thickBot="1" x14ac:dyDescent="0.3">
      <c r="A11" s="120"/>
      <c r="B11" s="123"/>
      <c r="C11" s="126"/>
      <c r="D11" s="18"/>
    </row>
    <row r="12" spans="1:4" x14ac:dyDescent="0.25">
      <c r="A12" s="5" t="s">
        <v>21</v>
      </c>
      <c r="B12" s="83">
        <f>+B34</f>
        <v>30743</v>
      </c>
      <c r="C12" s="21">
        <f>+B12/B16</f>
        <v>0.14921903060778738</v>
      </c>
      <c r="D12" s="18"/>
    </row>
    <row r="13" spans="1:4" x14ac:dyDescent="0.25">
      <c r="A13" s="19" t="s">
        <v>22</v>
      </c>
      <c r="B13" s="20">
        <f>+B51</f>
        <v>133781</v>
      </c>
      <c r="C13" s="22">
        <f>+B13/B16</f>
        <v>0.64934037451583781</v>
      </c>
      <c r="D13" s="18"/>
    </row>
    <row r="14" spans="1:4" x14ac:dyDescent="0.25">
      <c r="A14" s="19" t="s">
        <v>23</v>
      </c>
      <c r="B14" s="20">
        <f>+B68</f>
        <v>19209</v>
      </c>
      <c r="C14" s="22">
        <f>+B14/B16</f>
        <v>9.3235805189636256E-2</v>
      </c>
      <c r="D14" s="18"/>
    </row>
    <row r="15" spans="1:4" x14ac:dyDescent="0.25">
      <c r="A15" s="23" t="s">
        <v>18</v>
      </c>
      <c r="B15" s="24">
        <f>+B85</f>
        <v>22293</v>
      </c>
      <c r="C15" s="22">
        <f>+B15/B16</f>
        <v>0.10820478968673856</v>
      </c>
      <c r="D15" s="18"/>
    </row>
    <row r="16" spans="1:4" x14ac:dyDescent="0.25">
      <c r="A16" s="127" t="s">
        <v>24</v>
      </c>
      <c r="B16" s="129">
        <f>SUM(B12:B15)</f>
        <v>206026</v>
      </c>
      <c r="C16" s="131">
        <f>SUM(C12:C15)</f>
        <v>1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ABRIL'!B21+'TOTAL POR MES MAYO'!B21+'TOTAL POR MES JUNIO'!B21</f>
        <v>2044</v>
      </c>
      <c r="C21" s="56">
        <f>+'TOTAL POR MES ABRIL'!C21+'TOTAL POR MES MAYO'!C21+'TOTAL POR MES JUNIO'!C21</f>
        <v>2002</v>
      </c>
      <c r="D21" s="49">
        <f>+B21-C21</f>
        <v>42</v>
      </c>
    </row>
    <row r="22" spans="1:4" x14ac:dyDescent="0.25">
      <c r="A22" s="4" t="s">
        <v>6</v>
      </c>
      <c r="B22" s="1">
        <f>+'TOTAL POR MES ABRIL'!B22+'TOTAL POR MES MAYO'!B22+'TOTAL POR MES JUNIO'!B22</f>
        <v>0</v>
      </c>
      <c r="C22" s="56">
        <f>+'TOTAL POR MES ABRIL'!C22+'TOTAL POR MES MAYO'!C22+'TOTAL POR MES JUNIO'!C22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ABRIL'!B23+'TOTAL POR MES MAYO'!B23+'TOTAL POR MES JUNIO'!B23</f>
        <v>85</v>
      </c>
      <c r="C23" s="56">
        <f>+'TOTAL POR MES ABRIL'!C23+'TOTAL POR MES MAYO'!C23+'TOTAL POR MES JUNIO'!C23</f>
        <v>80</v>
      </c>
      <c r="D23" s="3">
        <f t="shared" si="0"/>
        <v>5</v>
      </c>
    </row>
    <row r="24" spans="1:4" x14ac:dyDescent="0.25">
      <c r="A24" s="4" t="s">
        <v>8</v>
      </c>
      <c r="B24" s="1">
        <f>+'TOTAL POR MES ABRIL'!B24+'TOTAL POR MES MAYO'!B24+'TOTAL POR MES JUNIO'!B24</f>
        <v>1319</v>
      </c>
      <c r="C24" s="56">
        <f>+'TOTAL POR MES ABRIL'!C24+'TOTAL POR MES MAYO'!C24+'TOTAL POR MES JUNIO'!C24</f>
        <v>1300</v>
      </c>
      <c r="D24" s="3">
        <f t="shared" si="0"/>
        <v>19</v>
      </c>
    </row>
    <row r="25" spans="1:4" x14ac:dyDescent="0.25">
      <c r="A25" s="4" t="s">
        <v>9</v>
      </c>
      <c r="B25" s="1">
        <f>+'TOTAL POR MES ABRIL'!B25+'TOTAL POR MES MAYO'!B25+'TOTAL POR MES JUNIO'!B25</f>
        <v>0</v>
      </c>
      <c r="C25" s="56">
        <f>+'TOTAL POR MES ABRIL'!C25+'TOTAL POR MES MAYO'!C25+'TOTAL POR MES JUNIO'!C25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ABRIL'!B26+'TOTAL POR MES MAYO'!B26+'TOTAL POR MES JUNIO'!B26</f>
        <v>8559</v>
      </c>
      <c r="C26" s="56">
        <f>+'TOTAL POR MES ABRIL'!C26+'TOTAL POR MES MAYO'!C26+'TOTAL POR MES JUNIO'!C26</f>
        <v>8522</v>
      </c>
      <c r="D26" s="3">
        <f t="shared" si="0"/>
        <v>37</v>
      </c>
    </row>
    <row r="27" spans="1:4" x14ac:dyDescent="0.25">
      <c r="A27" s="4" t="s">
        <v>11</v>
      </c>
      <c r="B27" s="1">
        <f>+'TOTAL POR MES ABRIL'!B27+'TOTAL POR MES MAYO'!B27+'TOTAL POR MES JUNIO'!B27</f>
        <v>256</v>
      </c>
      <c r="C27" s="56">
        <f>+'TOTAL POR MES ABRIL'!C27+'TOTAL POR MES MAYO'!C27+'TOTAL POR MES JUNIO'!C27</f>
        <v>253</v>
      </c>
      <c r="D27" s="3">
        <f t="shared" si="0"/>
        <v>3</v>
      </c>
    </row>
    <row r="28" spans="1:4" x14ac:dyDescent="0.25">
      <c r="A28" s="4" t="s">
        <v>12</v>
      </c>
      <c r="B28" s="1">
        <f>+'TOTAL POR MES ABRIL'!B28+'TOTAL POR MES MAYO'!B28+'TOTAL POR MES JUNIO'!B28</f>
        <v>14480</v>
      </c>
      <c r="C28" s="56">
        <f>+'TOTAL POR MES ABRIL'!C28+'TOTAL POR MES MAYO'!C28+'TOTAL POR MES JUNIO'!C28</f>
        <v>14372</v>
      </c>
      <c r="D28" s="3">
        <f t="shared" si="0"/>
        <v>108</v>
      </c>
    </row>
    <row r="29" spans="1:4" x14ac:dyDescent="0.25">
      <c r="A29" s="4" t="s">
        <v>13</v>
      </c>
      <c r="B29" s="1">
        <f>+'TOTAL POR MES ABRIL'!B29+'TOTAL POR MES MAYO'!B29+'TOTAL POR MES JUNIO'!B29</f>
        <v>4000</v>
      </c>
      <c r="C29" s="56">
        <f>+'TOTAL POR MES ABRIL'!C29+'TOTAL POR MES MAYO'!C29+'TOTAL POR MES JUNIO'!C29</f>
        <v>3990</v>
      </c>
      <c r="D29" s="3">
        <f t="shared" si="0"/>
        <v>10</v>
      </c>
    </row>
    <row r="30" spans="1:4" x14ac:dyDescent="0.25">
      <c r="A30" s="4" t="s">
        <v>14</v>
      </c>
      <c r="B30" s="1">
        <f>+'TOTAL POR MES ABRIL'!B30+'TOTAL POR MES MAYO'!B30+'TOTAL POR MES JUNIO'!B30</f>
        <v>0</v>
      </c>
      <c r="C30" s="56">
        <f>+'TOTAL POR MES ABRIL'!C30+'TOTAL POR MES MAYO'!C30+'TOTAL POR MES JUNIO'!C30</f>
        <v>0</v>
      </c>
      <c r="D30" s="3">
        <f t="shared" si="0"/>
        <v>0</v>
      </c>
    </row>
    <row r="31" spans="1:4" x14ac:dyDescent="0.25">
      <c r="A31" s="4"/>
      <c r="B31" s="1">
        <f>+'TOTAL POR MES ABRIL'!B31+'TOTAL POR MES MAYO'!B31+'TOTAL POR MES JUNIO'!B31</f>
        <v>0</v>
      </c>
      <c r="C31" s="56">
        <f>+'TOTAL POR MES ABRIL'!C31+'TOTAL POR MES MAYO'!C31+'TOTAL POR MES JUNIO'!C31</f>
        <v>0</v>
      </c>
      <c r="D31" s="3">
        <f t="shared" si="0"/>
        <v>0</v>
      </c>
    </row>
    <row r="32" spans="1:4" x14ac:dyDescent="0.25">
      <c r="A32" s="4"/>
      <c r="B32" s="1">
        <f>+'TOTAL POR MES ABRIL'!B32+'TOTAL POR MES MAYO'!B32+'TOTAL POR MES JUNIO'!B32</f>
        <v>0</v>
      </c>
      <c r="C32" s="56">
        <f>+'TOTAL POR MES ABRIL'!C32+'TOTAL POR MES MAYO'!C32+'TOTAL POR MES JUNIO'!C32</f>
        <v>0</v>
      </c>
      <c r="D32" s="3">
        <f t="shared" si="0"/>
        <v>0</v>
      </c>
    </row>
    <row r="33" spans="1:4" x14ac:dyDescent="0.25">
      <c r="A33" s="4"/>
      <c r="B33" s="1">
        <f>+'TOTAL POR MES ABRIL'!B33+'TOTAL POR MES MAYO'!B33+'TOTAL POR MES JUNIO'!B33</f>
        <v>0</v>
      </c>
      <c r="C33" s="56">
        <f>+'TOTAL POR MES ABRIL'!C33+'TOTAL POR MES MAYO'!C33+'TOTAL POR MES JUNIO'!C33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30743</v>
      </c>
      <c r="C34" s="9">
        <f>SUM(C21:C33)</f>
        <v>30519</v>
      </c>
      <c r="D34" s="10">
        <f>SUM(D21:D33)</f>
        <v>224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ABRIL'!B38+'TOTAL POR MES MAYO'!B38+'TOTAL POR MES JUNIO'!B38</f>
        <v>24382</v>
      </c>
      <c r="C38" s="56">
        <f>+'TOTAL POR MES ABRIL'!C38+'TOTAL POR MES MAYO'!C38+'TOTAL POR MES JUNIO'!C38</f>
        <v>23944</v>
      </c>
      <c r="D38" s="49">
        <f>+B38-C38</f>
        <v>438</v>
      </c>
    </row>
    <row r="39" spans="1:4" x14ac:dyDescent="0.25">
      <c r="A39" s="4" t="s">
        <v>6</v>
      </c>
      <c r="B39" s="1">
        <f>+'TOTAL POR MES ABRIL'!B39+'TOTAL POR MES MAYO'!B39+'TOTAL POR MES JUNIO'!B39</f>
        <v>0</v>
      </c>
      <c r="C39" s="56">
        <f>+'TOTAL POR MES ABRIL'!C39+'TOTAL POR MES MAYO'!C39+'TOTAL POR MES JUNIO'!C39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ABRIL'!B40+'TOTAL POR MES MAYO'!B40+'TOTAL POR MES JUNIO'!B40</f>
        <v>0</v>
      </c>
      <c r="C40" s="56">
        <f>+'TOTAL POR MES ABRIL'!C40+'TOTAL POR MES MAYO'!C40+'TOTAL POR MES JUNIO'!C40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ABRIL'!B41+'TOTAL POR MES MAYO'!B41+'TOTAL POR MES JUNIO'!B41</f>
        <v>0</v>
      </c>
      <c r="C41" s="56">
        <f>+'TOTAL POR MES ABRIL'!C41+'TOTAL POR MES MAYO'!C41+'TOTAL POR MES JUNIO'!C41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ABRIL'!B42+'TOTAL POR MES MAYO'!B42+'TOTAL POR MES JUNIO'!B42</f>
        <v>0</v>
      </c>
      <c r="C42" s="56">
        <f>+'TOTAL POR MES ABRIL'!C42+'TOTAL POR MES MAYO'!C42+'TOTAL POR MES JUNIO'!C42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ABRIL'!B43+'TOTAL POR MES MAYO'!B43+'TOTAL POR MES JUNIO'!B43</f>
        <v>77929</v>
      </c>
      <c r="C43" s="56">
        <f>+'TOTAL POR MES ABRIL'!C43+'TOTAL POR MES MAYO'!C43+'TOTAL POR MES JUNIO'!C43</f>
        <v>74796</v>
      </c>
      <c r="D43" s="3">
        <f t="shared" si="1"/>
        <v>3133</v>
      </c>
    </row>
    <row r="44" spans="1:4" x14ac:dyDescent="0.25">
      <c r="A44" s="4" t="s">
        <v>11</v>
      </c>
      <c r="B44" s="1">
        <f>+'TOTAL POR MES ABRIL'!B44+'TOTAL POR MES MAYO'!B44+'TOTAL POR MES JUNIO'!B44</f>
        <v>56</v>
      </c>
      <c r="C44" s="56">
        <f>+'TOTAL POR MES ABRIL'!C44+'TOTAL POR MES MAYO'!C44+'TOTAL POR MES JUNIO'!C44</f>
        <v>56</v>
      </c>
      <c r="D44" s="3">
        <f t="shared" si="1"/>
        <v>0</v>
      </c>
    </row>
    <row r="45" spans="1:4" x14ac:dyDescent="0.25">
      <c r="A45" s="4" t="s">
        <v>12</v>
      </c>
      <c r="B45" s="1">
        <f>+'TOTAL POR MES ABRIL'!B45+'TOTAL POR MES MAYO'!B45+'TOTAL POR MES JUNIO'!B45</f>
        <v>31414</v>
      </c>
      <c r="C45" s="56">
        <f>+'TOTAL POR MES ABRIL'!C45+'TOTAL POR MES MAYO'!C45+'TOTAL POR MES JUNIO'!C45</f>
        <v>28717</v>
      </c>
      <c r="D45" s="3">
        <f t="shared" si="1"/>
        <v>2697</v>
      </c>
    </row>
    <row r="46" spans="1:4" x14ac:dyDescent="0.25">
      <c r="A46" s="4" t="s">
        <v>13</v>
      </c>
      <c r="B46" s="1">
        <f>+'TOTAL POR MES ABRIL'!B46+'TOTAL POR MES MAYO'!B46+'TOTAL POR MES JUNIO'!B46</f>
        <v>0</v>
      </c>
      <c r="C46" s="56">
        <f>+'TOTAL POR MES ABRIL'!C46+'TOTAL POR MES MAYO'!C46+'TOTAL POR MES JUNIO'!C46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ABRIL'!B47+'TOTAL POR MES MAYO'!B47+'TOTAL POR MES JUNIO'!B47</f>
        <v>0</v>
      </c>
      <c r="C47" s="56">
        <f>+'TOTAL POR MES ABRIL'!C47+'TOTAL POR MES MAYO'!C47+'TOTAL POR MES JUNIO'!C47</f>
        <v>0</v>
      </c>
      <c r="D47" s="3">
        <f t="shared" si="1"/>
        <v>0</v>
      </c>
    </row>
    <row r="48" spans="1:4" x14ac:dyDescent="0.25">
      <c r="A48" s="4"/>
      <c r="B48" s="1">
        <f>+'TOTAL POR MES ABRIL'!B48+'TOTAL POR MES MAYO'!B48+'TOTAL POR MES JUNIO'!B48</f>
        <v>0</v>
      </c>
      <c r="C48" s="56">
        <f>+'TOTAL POR MES ABRIL'!C48+'TOTAL POR MES MAYO'!C48+'TOTAL POR MES JUNIO'!C48</f>
        <v>0</v>
      </c>
      <c r="D48" s="3">
        <f t="shared" si="1"/>
        <v>0</v>
      </c>
    </row>
    <row r="49" spans="1:4" x14ac:dyDescent="0.25">
      <c r="A49" s="4"/>
      <c r="B49" s="1">
        <f>+'TOTAL POR MES ABRIL'!B49+'TOTAL POR MES MAYO'!B49+'TOTAL POR MES JUNIO'!B49</f>
        <v>0</v>
      </c>
      <c r="C49" s="56">
        <f>+'TOTAL POR MES ABRIL'!C49+'TOTAL POR MES MAYO'!C49+'TOTAL POR MES JUNIO'!C49</f>
        <v>0</v>
      </c>
      <c r="D49" s="3">
        <f t="shared" si="1"/>
        <v>0</v>
      </c>
    </row>
    <row r="50" spans="1:4" x14ac:dyDescent="0.25">
      <c r="A50" s="4"/>
      <c r="B50" s="1">
        <f>+'TOTAL POR MES ABRIL'!B50+'TOTAL POR MES MAYO'!B50+'TOTAL POR MES JUNIO'!B50</f>
        <v>0</v>
      </c>
      <c r="C50" s="56">
        <f>+'TOTAL POR MES ABRIL'!C50+'TOTAL POR MES MAYO'!C50+'TOTAL POR MES JUNIO'!C50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133781</v>
      </c>
      <c r="C51" s="9">
        <f>SUM(C38:C50)</f>
        <v>127513</v>
      </c>
      <c r="D51" s="57">
        <f>SUM(D38:D50)</f>
        <v>6268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ABRIL'!B55+'TOTAL POR MES MAYO'!B55+'TOTAL POR MES JUNIO'!B55</f>
        <v>507</v>
      </c>
      <c r="C55" s="56">
        <f>+'TOTAL POR MES ABRIL'!C55+'TOTAL POR MES MAYO'!C55+'TOTAL POR MES JUNIO'!C55</f>
        <v>498</v>
      </c>
      <c r="D55" s="49">
        <f>+B55-C55</f>
        <v>9</v>
      </c>
    </row>
    <row r="56" spans="1:4" x14ac:dyDescent="0.25">
      <c r="A56" s="4" t="s">
        <v>6</v>
      </c>
      <c r="B56" s="1">
        <f>+'TOTAL POR MES ABRIL'!B56+'TOTAL POR MES MAYO'!B56+'TOTAL POR MES JUNIO'!B56</f>
        <v>0</v>
      </c>
      <c r="C56" s="56">
        <f>+'TOTAL POR MES ABRIL'!C56+'TOTAL POR MES MAYO'!C56+'TOTAL POR MES JUNIO'!C56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ABRIL'!B57+'TOTAL POR MES MAYO'!B57+'TOTAL POR MES JUNIO'!B57</f>
        <v>20</v>
      </c>
      <c r="C57" s="56">
        <f>+'TOTAL POR MES ABRIL'!C57+'TOTAL POR MES MAYO'!C57+'TOTAL POR MES JUNIO'!C57</f>
        <v>19</v>
      </c>
      <c r="D57" s="3">
        <f t="shared" si="2"/>
        <v>1</v>
      </c>
    </row>
    <row r="58" spans="1:4" x14ac:dyDescent="0.25">
      <c r="A58" s="4" t="s">
        <v>8</v>
      </c>
      <c r="B58" s="1">
        <f>+'TOTAL POR MES ABRIL'!B58+'TOTAL POR MES MAYO'!B58+'TOTAL POR MES JUNIO'!B58</f>
        <v>222</v>
      </c>
      <c r="C58" s="56">
        <f>+'TOTAL POR MES ABRIL'!C58+'TOTAL POR MES MAYO'!C58+'TOTAL POR MES JUNIO'!C58</f>
        <v>218</v>
      </c>
      <c r="D58" s="3">
        <f t="shared" si="2"/>
        <v>4</v>
      </c>
    </row>
    <row r="59" spans="1:4" x14ac:dyDescent="0.25">
      <c r="A59" s="4" t="s">
        <v>9</v>
      </c>
      <c r="B59" s="1">
        <f>+'TOTAL POR MES ABRIL'!B59+'TOTAL POR MES MAYO'!B59+'TOTAL POR MES JUNIO'!B59</f>
        <v>0</v>
      </c>
      <c r="C59" s="56">
        <f>+'TOTAL POR MES ABRIL'!C59+'TOTAL POR MES MAYO'!C59+'TOTAL POR MES JUNIO'!C59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ABRIL'!B60+'TOTAL POR MES MAYO'!B60+'TOTAL POR MES JUNIO'!B60</f>
        <v>12072</v>
      </c>
      <c r="C60" s="56">
        <f>+'TOTAL POR MES ABRIL'!C60+'TOTAL POR MES MAYO'!C60+'TOTAL POR MES JUNIO'!C60</f>
        <v>12044</v>
      </c>
      <c r="D60" s="3">
        <f t="shared" si="2"/>
        <v>28</v>
      </c>
    </row>
    <row r="61" spans="1:4" x14ac:dyDescent="0.25">
      <c r="A61" s="4" t="s">
        <v>11</v>
      </c>
      <c r="B61" s="1">
        <f>+'TOTAL POR MES ABRIL'!B61+'TOTAL POR MES MAYO'!B61+'TOTAL POR MES JUNIO'!B61</f>
        <v>127</v>
      </c>
      <c r="C61" s="56">
        <f>+'TOTAL POR MES ABRIL'!C61+'TOTAL POR MES MAYO'!C61+'TOTAL POR MES JUNIO'!C61</f>
        <v>124</v>
      </c>
      <c r="D61" s="3">
        <f t="shared" si="2"/>
        <v>3</v>
      </c>
    </row>
    <row r="62" spans="1:4" x14ac:dyDescent="0.25">
      <c r="A62" s="4" t="s">
        <v>12</v>
      </c>
      <c r="B62" s="1">
        <f>+'TOTAL POR MES ABRIL'!B62+'TOTAL POR MES MAYO'!B62+'TOTAL POR MES JUNIO'!B62</f>
        <v>267</v>
      </c>
      <c r="C62" s="56">
        <f>+'TOTAL POR MES ABRIL'!C62+'TOTAL POR MES MAYO'!C62+'TOTAL POR MES JUNIO'!C62</f>
        <v>264</v>
      </c>
      <c r="D62" s="3">
        <f t="shared" si="2"/>
        <v>3</v>
      </c>
    </row>
    <row r="63" spans="1:4" x14ac:dyDescent="0.25">
      <c r="A63" s="4" t="s">
        <v>13</v>
      </c>
      <c r="B63" s="1">
        <f>+'TOTAL POR MES ABRIL'!B63+'TOTAL POR MES MAYO'!B63+'TOTAL POR MES JUNIO'!B63</f>
        <v>5994</v>
      </c>
      <c r="C63" s="56">
        <f>+'TOTAL POR MES ABRIL'!C63+'TOTAL POR MES MAYO'!C63+'TOTAL POR MES JUNIO'!C63</f>
        <v>5988</v>
      </c>
      <c r="D63" s="3">
        <f t="shared" si="2"/>
        <v>6</v>
      </c>
    </row>
    <row r="64" spans="1:4" x14ac:dyDescent="0.25">
      <c r="A64" s="4" t="s">
        <v>14</v>
      </c>
      <c r="B64" s="1">
        <f>+'TOTAL POR MES ABRIL'!B64+'TOTAL POR MES MAYO'!B64+'TOTAL POR MES JUNIO'!B64</f>
        <v>0</v>
      </c>
      <c r="C64" s="56">
        <f>+'TOTAL POR MES ABRIL'!C64+'TOTAL POR MES MAYO'!C64+'TOTAL POR MES JUNIO'!C64</f>
        <v>0</v>
      </c>
      <c r="D64" s="3">
        <f t="shared" si="2"/>
        <v>0</v>
      </c>
    </row>
    <row r="65" spans="1:4" x14ac:dyDescent="0.25">
      <c r="A65" s="4"/>
      <c r="B65" s="1">
        <f>+'TOTAL POR MES ABRIL'!B65+'TOTAL POR MES MAYO'!B65+'TOTAL POR MES JUNIO'!B65</f>
        <v>0</v>
      </c>
      <c r="C65" s="56">
        <f>+'TOTAL POR MES ABRIL'!C65+'TOTAL POR MES MAYO'!C65+'TOTAL POR MES JUNIO'!C65</f>
        <v>0</v>
      </c>
      <c r="D65" s="3">
        <f t="shared" si="2"/>
        <v>0</v>
      </c>
    </row>
    <row r="66" spans="1:4" x14ac:dyDescent="0.25">
      <c r="A66" s="4"/>
      <c r="B66" s="1">
        <f>+'TOTAL POR MES ABRIL'!B66+'TOTAL POR MES MAYO'!B66+'TOTAL POR MES JUNIO'!B66</f>
        <v>0</v>
      </c>
      <c r="C66" s="56">
        <f>+'TOTAL POR MES ABRIL'!C66+'TOTAL POR MES MAYO'!C66+'TOTAL POR MES JUNIO'!C66</f>
        <v>0</v>
      </c>
      <c r="D66" s="3">
        <f t="shared" si="2"/>
        <v>0</v>
      </c>
    </row>
    <row r="67" spans="1:4" x14ac:dyDescent="0.25">
      <c r="A67" s="4"/>
      <c r="B67" s="1">
        <f>+'TOTAL POR MES ABRIL'!B67+'TOTAL POR MES MAYO'!B67+'TOTAL POR MES JUNIO'!B67</f>
        <v>0</v>
      </c>
      <c r="C67" s="56">
        <f>+'TOTAL POR MES ABRIL'!C67+'TOTAL POR MES MAYO'!C67+'TOTAL POR MES JUNIO'!C67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19209</v>
      </c>
      <c r="C68" s="9">
        <f>SUM(C55:C67)</f>
        <v>19155</v>
      </c>
      <c r="D68" s="57">
        <f>SUM(D55:D67)</f>
        <v>54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ABRIL'!B72+'TOTAL POR MES MAYO'!B72+'TOTAL POR MES JUNIO'!B72</f>
        <v>1002</v>
      </c>
      <c r="C72" s="56">
        <f>+'TOTAL POR MES ABRIL'!C72+'TOTAL POR MES MAYO'!C72+'TOTAL POR MES JUNIO'!C72</f>
        <v>993</v>
      </c>
      <c r="D72" s="49">
        <f>+B72-C72</f>
        <v>9</v>
      </c>
    </row>
    <row r="73" spans="1:4" x14ac:dyDescent="0.25">
      <c r="A73" s="4" t="s">
        <v>6</v>
      </c>
      <c r="B73" s="1">
        <f>+'TOTAL POR MES ABRIL'!B73+'TOTAL POR MES MAYO'!B73+'TOTAL POR MES JUNIO'!B73</f>
        <v>0</v>
      </c>
      <c r="C73" s="56">
        <f>+'TOTAL POR MES ABRIL'!C73+'TOTAL POR MES MAYO'!C73+'TOTAL POR MES JUNIO'!C73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ABRIL'!B74+'TOTAL POR MES MAYO'!B74+'TOTAL POR MES JUNIO'!B74</f>
        <v>24</v>
      </c>
      <c r="C74" s="56">
        <f>+'TOTAL POR MES ABRIL'!C74+'TOTAL POR MES MAYO'!C74+'TOTAL POR MES JUNIO'!C74</f>
        <v>21</v>
      </c>
      <c r="D74" s="3">
        <f t="shared" si="3"/>
        <v>3</v>
      </c>
    </row>
    <row r="75" spans="1:4" x14ac:dyDescent="0.25">
      <c r="A75" s="4" t="s">
        <v>8</v>
      </c>
      <c r="B75" s="1">
        <f>+'TOTAL POR MES ABRIL'!B75+'TOTAL POR MES MAYO'!B75+'TOTAL POR MES JUNIO'!B75</f>
        <v>245</v>
      </c>
      <c r="C75" s="56">
        <f>+'TOTAL POR MES ABRIL'!C75+'TOTAL POR MES MAYO'!C75+'TOTAL POR MES JUNIO'!C75</f>
        <v>241</v>
      </c>
      <c r="D75" s="3">
        <f t="shared" si="3"/>
        <v>4</v>
      </c>
    </row>
    <row r="76" spans="1:4" x14ac:dyDescent="0.25">
      <c r="A76" s="4" t="s">
        <v>9</v>
      </c>
      <c r="B76" s="1">
        <f>+'TOTAL POR MES ABRIL'!B76+'TOTAL POR MES MAYO'!B76+'TOTAL POR MES JUNIO'!B76</f>
        <v>0</v>
      </c>
      <c r="C76" s="56">
        <f>+'TOTAL POR MES ABRIL'!C76+'TOTAL POR MES MAYO'!C76+'TOTAL POR MES JUNIO'!C76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ABRIL'!B77+'TOTAL POR MES MAYO'!B77+'TOTAL POR MES JUNIO'!B77</f>
        <v>12215</v>
      </c>
      <c r="C77" s="56">
        <f>+'TOTAL POR MES ABRIL'!C77+'TOTAL POR MES MAYO'!C77+'TOTAL POR MES JUNIO'!C77</f>
        <v>12187</v>
      </c>
      <c r="D77" s="3">
        <f t="shared" si="3"/>
        <v>28</v>
      </c>
    </row>
    <row r="78" spans="1:4" x14ac:dyDescent="0.25">
      <c r="A78" s="4" t="s">
        <v>11</v>
      </c>
      <c r="B78" s="1">
        <f>+'TOTAL POR MES ABRIL'!B78+'TOTAL POR MES MAYO'!B78+'TOTAL POR MES JUNIO'!B78</f>
        <v>8</v>
      </c>
      <c r="C78" s="56">
        <f>+'TOTAL POR MES ABRIL'!C78+'TOTAL POR MES MAYO'!C78+'TOTAL POR MES JUNIO'!C78</f>
        <v>8</v>
      </c>
      <c r="D78" s="3">
        <f t="shared" si="3"/>
        <v>0</v>
      </c>
    </row>
    <row r="79" spans="1:4" x14ac:dyDescent="0.25">
      <c r="A79" s="4" t="s">
        <v>12</v>
      </c>
      <c r="B79" s="1">
        <f>+'TOTAL POR MES ABRIL'!B79+'TOTAL POR MES MAYO'!B79+'TOTAL POR MES JUNIO'!B79</f>
        <v>1833</v>
      </c>
      <c r="C79" s="56">
        <f>+'TOTAL POR MES ABRIL'!C79+'TOTAL POR MES MAYO'!C79+'TOTAL POR MES JUNIO'!C79</f>
        <v>1817</v>
      </c>
      <c r="D79" s="3">
        <f t="shared" si="3"/>
        <v>16</v>
      </c>
    </row>
    <row r="80" spans="1:4" x14ac:dyDescent="0.25">
      <c r="A80" s="4" t="s">
        <v>13</v>
      </c>
      <c r="B80" s="1">
        <f>+'TOTAL POR MES ABRIL'!B80+'TOTAL POR MES MAYO'!B80+'TOTAL POR MES JUNIO'!B80</f>
        <v>6966</v>
      </c>
      <c r="C80" s="56">
        <f>+'TOTAL POR MES ABRIL'!C80+'TOTAL POR MES MAYO'!C80+'TOTAL POR MES JUNIO'!C80</f>
        <v>6952</v>
      </c>
      <c r="D80" s="3">
        <f t="shared" si="3"/>
        <v>14</v>
      </c>
    </row>
    <row r="81" spans="1:4" x14ac:dyDescent="0.25">
      <c r="A81" s="4" t="s">
        <v>14</v>
      </c>
      <c r="B81" s="1">
        <f>+'TOTAL POR MES ABRIL'!B81+'TOTAL POR MES MAYO'!B81+'TOTAL POR MES JUNIO'!B81</f>
        <v>0</v>
      </c>
      <c r="C81" s="56">
        <f>+'TOTAL POR MES ABRIL'!C81+'TOTAL POR MES MAYO'!C81+'TOTAL POR MES JUNIO'!C81</f>
        <v>0</v>
      </c>
      <c r="D81" s="3">
        <f t="shared" si="3"/>
        <v>0</v>
      </c>
    </row>
    <row r="82" spans="1:4" x14ac:dyDescent="0.25">
      <c r="A82" s="4"/>
      <c r="B82" s="1">
        <f>+'TOTAL POR MES ABRIL'!B82+'TOTAL POR MES MAYO'!B82+'TOTAL POR MES JUNIO'!B82</f>
        <v>0</v>
      </c>
      <c r="C82" s="56">
        <f>+'TOTAL POR MES ABRIL'!C82+'TOTAL POR MES MAYO'!C82+'TOTAL POR MES JUNIO'!C82</f>
        <v>0</v>
      </c>
      <c r="D82" s="3">
        <f t="shared" si="3"/>
        <v>0</v>
      </c>
    </row>
    <row r="83" spans="1:4" x14ac:dyDescent="0.25">
      <c r="A83" s="4"/>
      <c r="B83" s="1">
        <f>+'TOTAL POR MES ABRIL'!B83+'TOTAL POR MES MAYO'!B83+'TOTAL POR MES JUNIO'!B83</f>
        <v>0</v>
      </c>
      <c r="C83" s="56">
        <f>+'TOTAL POR MES ABRIL'!C83+'TOTAL POR MES MAYO'!C83+'TOTAL POR MES JUNIO'!C83</f>
        <v>0</v>
      </c>
      <c r="D83" s="3">
        <f t="shared" si="3"/>
        <v>0</v>
      </c>
    </row>
    <row r="84" spans="1:4" x14ac:dyDescent="0.25">
      <c r="A84" s="4"/>
      <c r="B84" s="1">
        <f>+'TOTAL POR MES ABRIL'!B84+'TOTAL POR MES MAYO'!B84+'TOTAL POR MES JUNIO'!B84</f>
        <v>0</v>
      </c>
      <c r="C84" s="56">
        <f>+'TOTAL POR MES ABRIL'!C84+'TOTAL POR MES MAYO'!C84+'TOTAL POR MES JUNIO'!C84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22293</v>
      </c>
      <c r="C85" s="13">
        <f>SUM(C72:C84)</f>
        <v>22219</v>
      </c>
      <c r="D85" s="90">
        <f>SUM(D72:D84)</f>
        <v>74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paperSize="5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49"/>
  <sheetViews>
    <sheetView showGridLines="0" topLeftCell="P1" workbookViewId="0">
      <selection activeCell="V4" sqref="V4:AA4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TRIMESTRE '!B3:C3</f>
        <v>ABRIL - JUNIO 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68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71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f>+'TOTAL ABRIL POR REGIÓN'!B7+'TOTAL MAYO POR REGIÓN'!B7+'TOTAL JUNIO POR REGIÓN'!B7</f>
        <v>473</v>
      </c>
      <c r="C7" s="30">
        <f>+'TOTAL ABRIL POR REGIÓN'!C7+'TOTAL MAYO POR REGIÓN'!C7+'TOTAL JUNIO POR REGIÓN'!C7</f>
        <v>471</v>
      </c>
      <c r="D7" s="86">
        <f t="shared" ref="D7:D21" si="0">+C7/B7</f>
        <v>0.99577167019027479</v>
      </c>
      <c r="E7" s="68">
        <f t="shared" ref="E7:E21" si="1">+B7-C7</f>
        <v>2</v>
      </c>
      <c r="F7" s="86">
        <f t="shared" ref="F7:F21" si="2">+E7/B7</f>
        <v>4.2283298097251587E-3</v>
      </c>
      <c r="G7" s="25"/>
      <c r="H7" s="66" t="s">
        <v>31</v>
      </c>
      <c r="I7" s="29">
        <f>+'TOTAL ABRIL POR REGIÓN'!I7+'TOTAL MAYO POR REGIÓN'!I7+'TOTAL JUNIO POR REGIÓN'!I7</f>
        <v>0</v>
      </c>
      <c r="J7" s="29">
        <f>+'TOTAL ABRIL POR REGIÓN'!J7+'TOTAL MAYO POR REGIÓN'!J7+'TOTAL JUNIO POR REGIÓN'!J7</f>
        <v>0</v>
      </c>
      <c r="K7" s="67">
        <v>0</v>
      </c>
      <c r="L7" s="30">
        <f t="shared" ref="L7:L21" si="3">+I7-J7</f>
        <v>0</v>
      </c>
      <c r="M7" s="69">
        <v>0</v>
      </c>
      <c r="N7" s="26"/>
      <c r="O7" s="66" t="s">
        <v>31</v>
      </c>
      <c r="P7" s="29">
        <f>+'TOTAL ABRIL POR REGIÓN'!P7+'TOTAL MAYO POR REGIÓN'!P7+'TOTAL JUNIO POR REGIÓN'!P7</f>
        <v>437</v>
      </c>
      <c r="Q7" s="29">
        <f>+'TOTAL ABRIL POR REGIÓN'!Q7+'TOTAL MAYO POR REGIÓN'!Q7+'TOTAL JUNIO POR REGIÓN'!Q7</f>
        <v>435</v>
      </c>
      <c r="R7" s="86">
        <f t="shared" ref="R7:R21" si="4">+Q7/P7</f>
        <v>0.99542334096109841</v>
      </c>
      <c r="S7" s="30">
        <f t="shared" ref="S7:S20" si="5">+P7-Q7</f>
        <v>2</v>
      </c>
      <c r="T7" s="86">
        <f t="shared" ref="T7:T21" si="6">+S7/P7</f>
        <v>4.5766590389016018E-3</v>
      </c>
      <c r="U7" s="26"/>
      <c r="V7" s="66" t="s">
        <v>31</v>
      </c>
      <c r="W7" s="29">
        <f>+'TOTAL ABRIL POR REGIÓN'!W7+'TOTAL MAYO POR REGIÓN'!W7+'TOTAL JUNIO POR REGIÓN'!W7</f>
        <v>219</v>
      </c>
      <c r="X7" s="29">
        <f>+'TOTAL ABRIL POR REGIÓN'!X7+'TOTAL MAYO POR REGIÓN'!X7+'TOTAL JUNIO POR REGIÓN'!X7</f>
        <v>219</v>
      </c>
      <c r="Y7" s="86">
        <f t="shared" ref="Y7:Y21" si="7">+X7/W7</f>
        <v>1</v>
      </c>
      <c r="Z7" s="30">
        <f t="shared" ref="Z7:Z20" si="8">+W7-X7</f>
        <v>0</v>
      </c>
      <c r="AA7" s="86">
        <f t="shared" ref="AA7:AA21" si="9">+Z7/W7</f>
        <v>0</v>
      </c>
    </row>
    <row r="8" spans="1:27" ht="16.5" x14ac:dyDescent="0.25">
      <c r="A8" s="66" t="s">
        <v>32</v>
      </c>
      <c r="B8" s="29">
        <f>+'TOTAL ABRIL POR REGIÓN'!B8+'TOTAL MAYO POR REGIÓN'!B8+'TOTAL JUNIO POR REGIÓN'!B8</f>
        <v>185</v>
      </c>
      <c r="C8" s="30">
        <f>+'TOTAL ABRIL POR REGIÓN'!C8+'TOTAL MAYO POR REGIÓN'!C8+'TOTAL JUNIO POR REGIÓN'!C8</f>
        <v>184</v>
      </c>
      <c r="D8" s="86">
        <f t="shared" si="0"/>
        <v>0.99459459459459465</v>
      </c>
      <c r="E8" s="68">
        <f t="shared" si="1"/>
        <v>1</v>
      </c>
      <c r="F8" s="86">
        <f t="shared" si="2"/>
        <v>5.4054054054054057E-3</v>
      </c>
      <c r="G8" s="25"/>
      <c r="H8" s="66" t="s">
        <v>32</v>
      </c>
      <c r="I8" s="29">
        <f>+'TOTAL ABRIL POR REGIÓN'!I8+'TOTAL MAYO POR REGIÓN'!I8+'TOTAL JUNIO POR REGIÓN'!I8</f>
        <v>0</v>
      </c>
      <c r="J8" s="29">
        <f>+'TOTAL ABRIL POR REGIÓN'!J8+'TOTAL MAYO POR REGIÓN'!J8+'TOTAL JUNIO POR REGIÓN'!J8</f>
        <v>0</v>
      </c>
      <c r="K8" s="69">
        <v>0</v>
      </c>
      <c r="L8" s="30">
        <f t="shared" si="3"/>
        <v>0</v>
      </c>
      <c r="M8" s="69">
        <v>0</v>
      </c>
      <c r="N8" s="26"/>
      <c r="O8" s="66" t="s">
        <v>32</v>
      </c>
      <c r="P8" s="29">
        <f>+'TOTAL ABRIL POR REGIÓN'!P8+'TOTAL MAYO POR REGIÓN'!P8+'TOTAL JUNIO POR REGIÓN'!P8</f>
        <v>217</v>
      </c>
      <c r="Q8" s="29">
        <f>+'TOTAL ABRIL POR REGIÓN'!Q8+'TOTAL MAYO POR REGIÓN'!Q8+'TOTAL JUNIO POR REGIÓN'!Q8</f>
        <v>217</v>
      </c>
      <c r="R8" s="86">
        <f t="shared" si="4"/>
        <v>1</v>
      </c>
      <c r="S8" s="30">
        <f t="shared" si="5"/>
        <v>0</v>
      </c>
      <c r="T8" s="86">
        <f t="shared" si="6"/>
        <v>0</v>
      </c>
      <c r="U8" s="26"/>
      <c r="V8" s="66" t="s">
        <v>32</v>
      </c>
      <c r="W8" s="29">
        <f>+'TOTAL ABRIL POR REGIÓN'!W8+'TOTAL MAYO POR REGIÓN'!W8+'TOTAL JUNIO POR REGIÓN'!W8</f>
        <v>158</v>
      </c>
      <c r="X8" s="29">
        <f>+'TOTAL ABRIL POR REGIÓN'!X8+'TOTAL MAYO POR REGIÓN'!X8+'TOTAL JUNIO POR REGIÓN'!X8</f>
        <v>158</v>
      </c>
      <c r="Y8" s="86">
        <f t="shared" si="7"/>
        <v>1</v>
      </c>
      <c r="Z8" s="30">
        <f t="shared" si="8"/>
        <v>0</v>
      </c>
      <c r="AA8" s="86">
        <f t="shared" si="9"/>
        <v>0</v>
      </c>
    </row>
    <row r="9" spans="1:27" x14ac:dyDescent="0.25">
      <c r="A9" s="66" t="s">
        <v>33</v>
      </c>
      <c r="B9" s="29">
        <f>+'TOTAL ABRIL POR REGIÓN'!B9+'TOTAL MAYO POR REGIÓN'!B9+'TOTAL JUNIO POR REGIÓN'!B9</f>
        <v>194</v>
      </c>
      <c r="C9" s="30">
        <f>+'TOTAL ABRIL POR REGIÓN'!C9+'TOTAL MAYO POR REGIÓN'!C9+'TOTAL JUNIO POR REGIÓN'!C9</f>
        <v>194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33</v>
      </c>
      <c r="I9" s="29">
        <f>+'TOTAL ABRIL POR REGIÓN'!I9+'TOTAL MAYO POR REGIÓN'!I9+'TOTAL JUNIO POR REGIÓN'!I9</f>
        <v>0</v>
      </c>
      <c r="J9" s="29">
        <f>+'TOTAL ABRIL POR REGIÓN'!J9+'TOTAL MAYO POR REGIÓN'!J9+'TOTAL JUNIO POR REGIÓN'!J9</f>
        <v>0</v>
      </c>
      <c r="K9" s="69">
        <v>0</v>
      </c>
      <c r="L9" s="30">
        <f t="shared" si="3"/>
        <v>0</v>
      </c>
      <c r="M9" s="69">
        <v>0</v>
      </c>
      <c r="N9" s="26"/>
      <c r="O9" s="66" t="s">
        <v>33</v>
      </c>
      <c r="P9" s="29">
        <f>+'TOTAL ABRIL POR REGIÓN'!P9+'TOTAL MAYO POR REGIÓN'!P9+'TOTAL JUNIO POR REGIÓN'!P9</f>
        <v>142</v>
      </c>
      <c r="Q9" s="29">
        <f>+'TOTAL ABRIL POR REGIÓN'!Q9+'TOTAL MAYO POR REGIÓN'!Q9+'TOTAL JUNIO POR REGIÓN'!Q9</f>
        <v>142</v>
      </c>
      <c r="R9" s="86">
        <f t="shared" si="4"/>
        <v>1</v>
      </c>
      <c r="S9" s="30">
        <f t="shared" si="5"/>
        <v>0</v>
      </c>
      <c r="T9" s="86">
        <f t="shared" si="6"/>
        <v>0</v>
      </c>
      <c r="U9" s="26"/>
      <c r="V9" s="66" t="s">
        <v>33</v>
      </c>
      <c r="W9" s="29">
        <f>+'TOTAL ABRIL POR REGIÓN'!W9+'TOTAL MAYO POR REGIÓN'!W9+'TOTAL JUNIO POR REGIÓN'!W9</f>
        <v>286</v>
      </c>
      <c r="X9" s="29">
        <f>+'TOTAL ABRIL POR REGIÓN'!X9+'TOTAL MAYO POR REGIÓN'!X9+'TOTAL JUNIO POR REGIÓN'!X9</f>
        <v>284</v>
      </c>
      <c r="Y9" s="86">
        <f t="shared" si="7"/>
        <v>0.99300699300699302</v>
      </c>
      <c r="Z9" s="30">
        <f t="shared" si="8"/>
        <v>2</v>
      </c>
      <c r="AA9" s="86">
        <f t="shared" si="9"/>
        <v>6.993006993006993E-3</v>
      </c>
    </row>
    <row r="10" spans="1:27" x14ac:dyDescent="0.25">
      <c r="A10" s="66" t="s">
        <v>34</v>
      </c>
      <c r="B10" s="29">
        <f>+'TOTAL ABRIL POR REGIÓN'!B10+'TOTAL MAYO POR REGIÓN'!B10+'TOTAL JUNIO POR REGIÓN'!B10</f>
        <v>127</v>
      </c>
      <c r="C10" s="30">
        <f>+'TOTAL ABRIL POR REGIÓN'!C10+'TOTAL MAYO POR REGIÓN'!C10+'TOTAL JUNIO POR REGIÓN'!C10</f>
        <v>126</v>
      </c>
      <c r="D10" s="86">
        <f t="shared" si="0"/>
        <v>0.99212598425196852</v>
      </c>
      <c r="E10" s="68">
        <f t="shared" si="1"/>
        <v>1</v>
      </c>
      <c r="F10" s="86">
        <f t="shared" si="2"/>
        <v>7.874015748031496E-3</v>
      </c>
      <c r="G10" s="25"/>
      <c r="H10" s="66" t="s">
        <v>34</v>
      </c>
      <c r="I10" s="29">
        <f>+'TOTAL ABRIL POR REGIÓN'!I10+'TOTAL MAYO POR REGIÓN'!I10+'TOTAL JUNIO POR REGIÓN'!I10</f>
        <v>0</v>
      </c>
      <c r="J10" s="29">
        <f>+'TOTAL ABRIL POR REGIÓN'!J10+'TOTAL MAYO POR REGIÓN'!J10+'TOTAL JUNIO POR REGIÓN'!J10</f>
        <v>0</v>
      </c>
      <c r="K10" s="69">
        <v>0</v>
      </c>
      <c r="L10" s="30">
        <f t="shared" si="3"/>
        <v>0</v>
      </c>
      <c r="M10" s="69">
        <v>0</v>
      </c>
      <c r="N10" s="26"/>
      <c r="O10" s="66" t="s">
        <v>34</v>
      </c>
      <c r="P10" s="29">
        <f>+'TOTAL ABRIL POR REGIÓN'!P10+'TOTAL MAYO POR REGIÓN'!P10+'TOTAL JUNIO POR REGIÓN'!P10</f>
        <v>120</v>
      </c>
      <c r="Q10" s="29">
        <f>+'TOTAL ABRIL POR REGIÓN'!Q10+'TOTAL MAYO POR REGIÓN'!Q10+'TOTAL JUNIO POR REGIÓN'!Q10</f>
        <v>120</v>
      </c>
      <c r="R10" s="86">
        <f t="shared" si="4"/>
        <v>1</v>
      </c>
      <c r="S10" s="30">
        <f t="shared" si="5"/>
        <v>0</v>
      </c>
      <c r="T10" s="86">
        <f t="shared" si="6"/>
        <v>0</v>
      </c>
      <c r="U10" s="26"/>
      <c r="V10" s="66" t="s">
        <v>34</v>
      </c>
      <c r="W10" s="29">
        <f>+'TOTAL ABRIL POR REGIÓN'!W10+'TOTAL MAYO POR REGIÓN'!W10+'TOTAL JUNIO POR REGIÓN'!W10</f>
        <v>227</v>
      </c>
      <c r="X10" s="29">
        <f>+'TOTAL ABRIL POR REGIÓN'!X10+'TOTAL MAYO POR REGIÓN'!X10+'TOTAL JUNIO POR REGIÓN'!X10</f>
        <v>226</v>
      </c>
      <c r="Y10" s="86">
        <f t="shared" si="7"/>
        <v>0.99559471365638763</v>
      </c>
      <c r="Z10" s="30">
        <f t="shared" si="8"/>
        <v>1</v>
      </c>
      <c r="AA10" s="86">
        <f t="shared" si="9"/>
        <v>4.4052863436123352E-3</v>
      </c>
    </row>
    <row r="11" spans="1:27" x14ac:dyDescent="0.25">
      <c r="A11" s="66" t="s">
        <v>35</v>
      </c>
      <c r="B11" s="29">
        <f>+'TOTAL ABRIL POR REGIÓN'!B11+'TOTAL MAYO POR REGIÓN'!B11+'TOTAL JUNIO POR REGIÓN'!B11</f>
        <v>47</v>
      </c>
      <c r="C11" s="30">
        <f>+'TOTAL ABRIL POR REGIÓN'!C11+'TOTAL MAYO POR REGIÓN'!C11+'TOTAL JUNIO POR REGIÓN'!C11</f>
        <v>47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35</v>
      </c>
      <c r="I11" s="29">
        <f>+'TOTAL ABRIL POR REGIÓN'!I11+'TOTAL MAYO POR REGIÓN'!I11+'TOTAL JUNIO POR REGIÓN'!I11</f>
        <v>0</v>
      </c>
      <c r="J11" s="29">
        <f>+'TOTAL ABRIL POR REGIÓN'!J11+'TOTAL MAYO POR REGIÓN'!J11+'TOTAL JUNIO POR REGIÓN'!J11</f>
        <v>0</v>
      </c>
      <c r="K11" s="69">
        <v>0</v>
      </c>
      <c r="L11" s="30">
        <f t="shared" si="3"/>
        <v>0</v>
      </c>
      <c r="M11" s="69">
        <v>0</v>
      </c>
      <c r="N11" s="26"/>
      <c r="O11" s="66" t="s">
        <v>35</v>
      </c>
      <c r="P11" s="29">
        <f>+'TOTAL ABRIL POR REGIÓN'!P11+'TOTAL MAYO POR REGIÓN'!P11+'TOTAL JUNIO POR REGIÓN'!P11</f>
        <v>63</v>
      </c>
      <c r="Q11" s="29">
        <f>+'TOTAL ABRIL POR REGIÓN'!Q11+'TOTAL MAYO POR REGIÓN'!Q11+'TOTAL JUNIO POR REGIÓN'!Q11</f>
        <v>63</v>
      </c>
      <c r="R11" s="86">
        <f t="shared" si="4"/>
        <v>1</v>
      </c>
      <c r="S11" s="30">
        <f t="shared" si="5"/>
        <v>0</v>
      </c>
      <c r="T11" s="86">
        <f t="shared" si="6"/>
        <v>0</v>
      </c>
      <c r="U11" s="26"/>
      <c r="V11" s="66" t="s">
        <v>35</v>
      </c>
      <c r="W11" s="29">
        <f>+'TOTAL ABRIL POR REGIÓN'!W11+'TOTAL MAYO POR REGIÓN'!W11+'TOTAL JUNIO POR REGIÓN'!W11</f>
        <v>64</v>
      </c>
      <c r="X11" s="29">
        <f>+'TOTAL ABRIL POR REGIÓN'!X11+'TOTAL MAYO POR REGIÓN'!X11+'TOTAL JUNIO POR REGIÓN'!X11</f>
        <v>64</v>
      </c>
      <c r="Y11" s="86">
        <f t="shared" si="7"/>
        <v>1</v>
      </c>
      <c r="Z11" s="30">
        <f t="shared" si="8"/>
        <v>0</v>
      </c>
      <c r="AA11" s="86">
        <f t="shared" si="9"/>
        <v>0</v>
      </c>
    </row>
    <row r="12" spans="1:27" ht="16.5" x14ac:dyDescent="0.25">
      <c r="A12" s="66" t="s">
        <v>36</v>
      </c>
      <c r="B12" s="29">
        <f>+'TOTAL ABRIL POR REGIÓN'!B12+'TOTAL MAYO POR REGIÓN'!B12+'TOTAL JUNIO POR REGIÓN'!B12</f>
        <v>119</v>
      </c>
      <c r="C12" s="30">
        <f>+'TOTAL ABRIL POR REGIÓN'!C12+'TOTAL MAYO POR REGIÓN'!C12+'TOTAL JUNIO POR REGIÓN'!C12</f>
        <v>118</v>
      </c>
      <c r="D12" s="86">
        <f t="shared" si="0"/>
        <v>0.99159663865546221</v>
      </c>
      <c r="E12" s="68">
        <f t="shared" si="1"/>
        <v>1</v>
      </c>
      <c r="F12" s="86">
        <f t="shared" si="2"/>
        <v>8.4033613445378148E-3</v>
      </c>
      <c r="G12" s="25"/>
      <c r="H12" s="66" t="s">
        <v>36</v>
      </c>
      <c r="I12" s="29">
        <f>+'TOTAL ABRIL POR REGIÓN'!I12+'TOTAL MAYO POR REGIÓN'!I12+'TOTAL JUNIO POR REGIÓN'!I12</f>
        <v>0</v>
      </c>
      <c r="J12" s="29">
        <f>+'TOTAL ABRIL POR REGIÓN'!J12+'TOTAL MAYO POR REGIÓN'!J12+'TOTAL JUNIO POR REGIÓN'!J12</f>
        <v>0</v>
      </c>
      <c r="K12" s="69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f>+'TOTAL ABRIL POR REGIÓN'!P12+'TOTAL MAYO POR REGIÓN'!P12+'TOTAL JUNIO POR REGIÓN'!P12</f>
        <v>129</v>
      </c>
      <c r="Q12" s="29">
        <f>+'TOTAL ABRIL POR REGIÓN'!Q12+'TOTAL MAYO POR REGIÓN'!Q12+'TOTAL JUNIO POR REGIÓN'!Q12</f>
        <v>127</v>
      </c>
      <c r="R12" s="86">
        <f t="shared" si="4"/>
        <v>0.98449612403100772</v>
      </c>
      <c r="S12" s="30">
        <f t="shared" si="5"/>
        <v>2</v>
      </c>
      <c r="T12" s="86">
        <f t="shared" si="6"/>
        <v>1.5503875968992248E-2</v>
      </c>
      <c r="U12" s="26"/>
      <c r="V12" s="66" t="s">
        <v>36</v>
      </c>
      <c r="W12" s="29">
        <f>+'TOTAL ABRIL POR REGIÓN'!W12+'TOTAL MAYO POR REGIÓN'!W12+'TOTAL JUNIO POR REGIÓN'!W12</f>
        <v>104</v>
      </c>
      <c r="X12" s="29">
        <f>+'TOTAL ABRIL POR REGIÓN'!X12+'TOTAL MAYO POR REGIÓN'!X12+'TOTAL JUNIO POR REGIÓN'!X12</f>
        <v>104</v>
      </c>
      <c r="Y12" s="86">
        <f t="shared" si="7"/>
        <v>1</v>
      </c>
      <c r="Z12" s="30">
        <f t="shared" si="8"/>
        <v>0</v>
      </c>
      <c r="AA12" s="86">
        <f t="shared" si="9"/>
        <v>0</v>
      </c>
    </row>
    <row r="13" spans="1:27" x14ac:dyDescent="0.25">
      <c r="A13" s="66" t="s">
        <v>37</v>
      </c>
      <c r="B13" s="29">
        <f>+'TOTAL ABRIL POR REGIÓN'!B13+'TOTAL MAYO POR REGIÓN'!B13+'TOTAL JUNIO POR REGIÓN'!B13</f>
        <v>48</v>
      </c>
      <c r="C13" s="30">
        <f>+'TOTAL ABRIL POR REGIÓN'!C13+'TOTAL MAYO POR REGIÓN'!C13+'TOTAL JUNIO POR REGIÓN'!C13</f>
        <v>48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37</v>
      </c>
      <c r="I13" s="29">
        <f>+'TOTAL ABRIL POR REGIÓN'!I13+'TOTAL MAYO POR REGIÓN'!I13+'TOTAL JUNIO POR REGIÓN'!I13</f>
        <v>0</v>
      </c>
      <c r="J13" s="29">
        <f>+'TOTAL ABRIL POR REGIÓN'!J13+'TOTAL MAYO POR REGIÓN'!J13+'TOTAL JUNIO POR REGIÓN'!J13</f>
        <v>0</v>
      </c>
      <c r="K13" s="69">
        <v>0</v>
      </c>
      <c r="L13" s="30">
        <f t="shared" si="3"/>
        <v>0</v>
      </c>
      <c r="M13" s="69">
        <v>0</v>
      </c>
      <c r="N13" s="26"/>
      <c r="O13" s="66" t="s">
        <v>37</v>
      </c>
      <c r="P13" s="29">
        <f>+'TOTAL ABRIL POR REGIÓN'!P13+'TOTAL MAYO POR REGIÓN'!P13+'TOTAL JUNIO POR REGIÓN'!P13</f>
        <v>56</v>
      </c>
      <c r="Q13" s="29">
        <f>+'TOTAL ABRIL POR REGIÓN'!Q13+'TOTAL MAYO POR REGIÓN'!Q13+'TOTAL JUNIO POR REGIÓN'!Q13</f>
        <v>56</v>
      </c>
      <c r="R13" s="86">
        <f t="shared" si="4"/>
        <v>1</v>
      </c>
      <c r="S13" s="30">
        <f t="shared" si="5"/>
        <v>0</v>
      </c>
      <c r="T13" s="86">
        <f t="shared" si="6"/>
        <v>0</v>
      </c>
      <c r="U13" s="26"/>
      <c r="V13" s="66" t="s">
        <v>37</v>
      </c>
      <c r="W13" s="29">
        <f>+'TOTAL ABRIL POR REGIÓN'!W13+'TOTAL MAYO POR REGIÓN'!W13+'TOTAL JUNIO POR REGIÓN'!W13</f>
        <v>69</v>
      </c>
      <c r="X13" s="29">
        <f>+'TOTAL ABRIL POR REGIÓN'!X13+'TOTAL MAYO POR REGIÓN'!X13+'TOTAL JUNIO POR REGIÓN'!X13</f>
        <v>69</v>
      </c>
      <c r="Y13" s="86">
        <f t="shared" si="7"/>
        <v>1</v>
      </c>
      <c r="Z13" s="30">
        <f t="shared" si="8"/>
        <v>0</v>
      </c>
      <c r="AA13" s="86">
        <f t="shared" si="9"/>
        <v>0</v>
      </c>
    </row>
    <row r="14" spans="1:27" ht="16.5" x14ac:dyDescent="0.25">
      <c r="A14" s="66" t="s">
        <v>38</v>
      </c>
      <c r="B14" s="29">
        <f>+'TOTAL ABRIL POR REGIÓN'!B14+'TOTAL MAYO POR REGIÓN'!B14+'TOTAL JUNIO POR REGIÓN'!B14</f>
        <v>239</v>
      </c>
      <c r="C14" s="30">
        <f>+'TOTAL ABRIL POR REGIÓN'!C14+'TOTAL MAYO POR REGIÓN'!C14+'TOTAL JUNIO POR REGIÓN'!C14</f>
        <v>239</v>
      </c>
      <c r="D14" s="86">
        <f t="shared" si="0"/>
        <v>1</v>
      </c>
      <c r="E14" s="68">
        <f t="shared" si="1"/>
        <v>0</v>
      </c>
      <c r="F14" s="86">
        <f t="shared" si="2"/>
        <v>0</v>
      </c>
      <c r="G14" s="25"/>
      <c r="H14" s="66" t="s">
        <v>38</v>
      </c>
      <c r="I14" s="29">
        <f>+'TOTAL ABRIL POR REGIÓN'!I14+'TOTAL MAYO POR REGIÓN'!I14+'TOTAL JUNIO POR REGIÓN'!I14</f>
        <v>0</v>
      </c>
      <c r="J14" s="29">
        <f>+'TOTAL ABRIL POR REGIÓN'!J14+'TOTAL MAYO POR REGIÓN'!J14+'TOTAL JUNIO POR REGIÓN'!J14</f>
        <v>0</v>
      </c>
      <c r="K14" s="69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f>+'TOTAL ABRIL POR REGIÓN'!P14+'TOTAL MAYO POR REGIÓN'!P14+'TOTAL JUNIO POR REGIÓN'!P14</f>
        <v>283</v>
      </c>
      <c r="Q14" s="29">
        <f>+'TOTAL ABRIL POR REGIÓN'!Q14+'TOTAL MAYO POR REGIÓN'!Q14+'TOTAL JUNIO POR REGIÓN'!Q14</f>
        <v>282</v>
      </c>
      <c r="R14" s="86">
        <f t="shared" si="4"/>
        <v>0.99646643109540634</v>
      </c>
      <c r="S14" s="30">
        <f t="shared" si="5"/>
        <v>1</v>
      </c>
      <c r="T14" s="86">
        <f t="shared" si="6"/>
        <v>3.5335689045936395E-3</v>
      </c>
      <c r="U14" s="26"/>
      <c r="V14" s="66" t="s">
        <v>38</v>
      </c>
      <c r="W14" s="29">
        <f>+'TOTAL ABRIL POR REGIÓN'!W14+'TOTAL MAYO POR REGIÓN'!W14+'TOTAL JUNIO POR REGIÓN'!W14</f>
        <v>106</v>
      </c>
      <c r="X14" s="29">
        <f>+'TOTAL ABRIL POR REGIÓN'!X14+'TOTAL MAYO POR REGIÓN'!X14+'TOTAL JUNIO POR REGIÓN'!X14</f>
        <v>104</v>
      </c>
      <c r="Y14" s="86">
        <f t="shared" si="7"/>
        <v>0.98113207547169812</v>
      </c>
      <c r="Z14" s="30">
        <f t="shared" si="8"/>
        <v>2</v>
      </c>
      <c r="AA14" s="86">
        <f t="shared" si="9"/>
        <v>1.8867924528301886E-2</v>
      </c>
    </row>
    <row r="15" spans="1:27" ht="16.5" x14ac:dyDescent="0.25">
      <c r="A15" s="66" t="s">
        <v>39</v>
      </c>
      <c r="B15" s="29">
        <f>+'TOTAL ABRIL POR REGIÓN'!B15+'TOTAL MAYO POR REGIÓN'!B15+'TOTAL JUNIO POR REGIÓN'!B15</f>
        <v>372</v>
      </c>
      <c r="C15" s="30">
        <f>+'TOTAL ABRIL POR REGIÓN'!C15+'TOTAL MAYO POR REGIÓN'!C15+'TOTAL JUNIO POR REGIÓN'!C15</f>
        <v>366</v>
      </c>
      <c r="D15" s="86">
        <f t="shared" si="0"/>
        <v>0.9838709677419355</v>
      </c>
      <c r="E15" s="68">
        <f t="shared" si="1"/>
        <v>6</v>
      </c>
      <c r="F15" s="86">
        <f t="shared" si="2"/>
        <v>1.6129032258064516E-2</v>
      </c>
      <c r="G15" s="25"/>
      <c r="H15" s="66" t="s">
        <v>39</v>
      </c>
      <c r="I15" s="29">
        <f>+'TOTAL ABRIL POR REGIÓN'!I15+'TOTAL MAYO POR REGIÓN'!I15+'TOTAL JUNIO POR REGIÓN'!I15</f>
        <v>0</v>
      </c>
      <c r="J15" s="29">
        <f>+'TOTAL ABRIL POR REGIÓN'!J15+'TOTAL MAYO POR REGIÓN'!J15+'TOTAL JUNIO POR REGIÓN'!J15</f>
        <v>0</v>
      </c>
      <c r="K15" s="69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f>+'TOTAL ABRIL POR REGIÓN'!P15+'TOTAL MAYO POR REGIÓN'!P15+'TOTAL JUNIO POR REGIÓN'!P15</f>
        <v>346</v>
      </c>
      <c r="Q15" s="29">
        <f>+'TOTAL ABRIL POR REGIÓN'!Q15+'TOTAL MAYO POR REGIÓN'!Q15+'TOTAL JUNIO POR REGIÓN'!Q15</f>
        <v>346</v>
      </c>
      <c r="R15" s="86">
        <f t="shared" si="4"/>
        <v>1</v>
      </c>
      <c r="S15" s="30">
        <f t="shared" si="5"/>
        <v>0</v>
      </c>
      <c r="T15" s="86">
        <f t="shared" si="6"/>
        <v>0</v>
      </c>
      <c r="U15" s="26"/>
      <c r="V15" s="66" t="s">
        <v>39</v>
      </c>
      <c r="W15" s="29">
        <f>+'TOTAL ABRIL POR REGIÓN'!W15+'TOTAL MAYO POR REGIÓN'!W15+'TOTAL JUNIO POR REGIÓN'!W15</f>
        <v>229</v>
      </c>
      <c r="X15" s="29">
        <f>+'TOTAL ABRIL POR REGIÓN'!X15+'TOTAL MAYO POR REGIÓN'!X15+'TOTAL JUNIO POR REGIÓN'!X15</f>
        <v>228</v>
      </c>
      <c r="Y15" s="86">
        <f t="shared" si="7"/>
        <v>0.99563318777292575</v>
      </c>
      <c r="Z15" s="30">
        <f t="shared" si="8"/>
        <v>1</v>
      </c>
      <c r="AA15" s="86">
        <f t="shared" si="9"/>
        <v>4.3668122270742356E-3</v>
      </c>
    </row>
    <row r="16" spans="1:27" x14ac:dyDescent="0.25">
      <c r="A16" s="66" t="s">
        <v>40</v>
      </c>
      <c r="B16" s="29">
        <f>+'TOTAL ABRIL POR REGIÓN'!B16+'TOTAL MAYO POR REGIÓN'!B16+'TOTAL JUNIO POR REGIÓN'!B16</f>
        <v>874</v>
      </c>
      <c r="C16" s="30">
        <f>+'TOTAL ABRIL POR REGIÓN'!C16+'TOTAL MAYO POR REGIÓN'!C16+'TOTAL JUNIO POR REGIÓN'!C16</f>
        <v>871</v>
      </c>
      <c r="D16" s="86">
        <f t="shared" si="0"/>
        <v>0.99656750572082375</v>
      </c>
      <c r="E16" s="68">
        <f t="shared" si="1"/>
        <v>3</v>
      </c>
      <c r="F16" s="86">
        <f t="shared" si="2"/>
        <v>3.4324942791762012E-3</v>
      </c>
      <c r="G16" s="25"/>
      <c r="H16" s="66" t="s">
        <v>40</v>
      </c>
      <c r="I16" s="29">
        <f>+'TOTAL ABRIL POR REGIÓN'!I16+'TOTAL MAYO POR REGIÓN'!I16+'TOTAL JUNIO POR REGIÓN'!I16</f>
        <v>0</v>
      </c>
      <c r="J16" s="29">
        <f>+'TOTAL ABRIL POR REGIÓN'!J16+'TOTAL MAYO POR REGIÓN'!J16+'TOTAL JUNIO POR REGIÓN'!J16</f>
        <v>0</v>
      </c>
      <c r="K16" s="69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f>+'TOTAL ABRIL POR REGIÓN'!P16+'TOTAL MAYO POR REGIÓN'!P16+'TOTAL JUNIO POR REGIÓN'!P16</f>
        <v>750</v>
      </c>
      <c r="Q16" s="29">
        <f>+'TOTAL ABRIL POR REGIÓN'!Q16+'TOTAL MAYO POR REGIÓN'!Q16+'TOTAL JUNIO POR REGIÓN'!Q16</f>
        <v>749</v>
      </c>
      <c r="R16" s="86">
        <f t="shared" si="4"/>
        <v>0.9986666666666667</v>
      </c>
      <c r="S16" s="30">
        <f t="shared" si="5"/>
        <v>1</v>
      </c>
      <c r="T16" s="86">
        <f t="shared" si="6"/>
        <v>1.3333333333333333E-3</v>
      </c>
      <c r="U16" s="26"/>
      <c r="V16" s="66" t="s">
        <v>40</v>
      </c>
      <c r="W16" s="29">
        <f>+'TOTAL ABRIL POR REGIÓN'!W16+'TOTAL MAYO POR REGIÓN'!W16+'TOTAL JUNIO POR REGIÓN'!W16</f>
        <v>423</v>
      </c>
      <c r="X16" s="29">
        <f>+'TOTAL ABRIL POR REGIÓN'!X16+'TOTAL MAYO POR REGIÓN'!X16+'TOTAL JUNIO POR REGIÓN'!X16</f>
        <v>423</v>
      </c>
      <c r="Y16" s="86">
        <f t="shared" si="7"/>
        <v>1</v>
      </c>
      <c r="Z16" s="30">
        <f t="shared" si="8"/>
        <v>0</v>
      </c>
      <c r="AA16" s="86">
        <f t="shared" si="9"/>
        <v>0</v>
      </c>
    </row>
    <row r="17" spans="1:27" x14ac:dyDescent="0.25">
      <c r="A17" s="66" t="s">
        <v>41</v>
      </c>
      <c r="B17" s="29">
        <f>+'TOTAL ABRIL POR REGIÓN'!B17+'TOTAL MAYO POR REGIÓN'!B17+'TOTAL JUNIO POR REGIÓN'!B17</f>
        <v>2814</v>
      </c>
      <c r="C17" s="30">
        <f>+'TOTAL ABRIL POR REGIÓN'!C17+'TOTAL MAYO POR REGIÓN'!C17+'TOTAL JUNIO POR REGIÓN'!C17</f>
        <v>2797</v>
      </c>
      <c r="D17" s="86">
        <f t="shared" si="0"/>
        <v>0.99395877754086714</v>
      </c>
      <c r="E17" s="68">
        <f t="shared" si="1"/>
        <v>17</v>
      </c>
      <c r="F17" s="86">
        <f t="shared" si="2"/>
        <v>6.0412224591329068E-3</v>
      </c>
      <c r="G17" s="25"/>
      <c r="H17" s="66" t="s">
        <v>41</v>
      </c>
      <c r="I17" s="29">
        <f>+'TOTAL ABRIL POR REGIÓN'!I17+'TOTAL MAYO POR REGIÓN'!I17+'TOTAL JUNIO POR REGIÓN'!I17</f>
        <v>0</v>
      </c>
      <c r="J17" s="29">
        <f>+'TOTAL ABRIL POR REGIÓN'!J17+'TOTAL MAYO POR REGIÓN'!J17+'TOTAL JUNIO POR REGIÓN'!J17</f>
        <v>0</v>
      </c>
      <c r="K17" s="69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f>+'TOTAL ABRIL POR REGIÓN'!P17+'TOTAL MAYO POR REGIÓN'!P17+'TOTAL JUNIO POR REGIÓN'!P17</f>
        <v>2049</v>
      </c>
      <c r="Q17" s="29">
        <f>+'TOTAL ABRIL POR REGIÓN'!Q17+'TOTAL MAYO POR REGIÓN'!Q17+'TOTAL JUNIO POR REGIÓN'!Q17</f>
        <v>2042</v>
      </c>
      <c r="R17" s="86">
        <f t="shared" si="4"/>
        <v>0.99658369936554414</v>
      </c>
      <c r="S17" s="30">
        <f t="shared" si="5"/>
        <v>7</v>
      </c>
      <c r="T17" s="86">
        <f t="shared" si="6"/>
        <v>3.4163006344558322E-3</v>
      </c>
      <c r="U17" s="26"/>
      <c r="V17" s="66" t="s">
        <v>41</v>
      </c>
      <c r="W17" s="29">
        <f>+'TOTAL ABRIL POR REGIÓN'!W17+'TOTAL MAYO POR REGIÓN'!W17+'TOTAL JUNIO POR REGIÓN'!W17</f>
        <v>1479</v>
      </c>
      <c r="X17" s="29">
        <f>+'TOTAL ABRIL POR REGIÓN'!X17+'TOTAL MAYO POR REGIÓN'!X17+'TOTAL JUNIO POR REGIÓN'!X17</f>
        <v>1476</v>
      </c>
      <c r="Y17" s="86">
        <f t="shared" si="7"/>
        <v>0.99797160243407712</v>
      </c>
      <c r="Z17" s="30">
        <f t="shared" si="8"/>
        <v>3</v>
      </c>
      <c r="AA17" s="86">
        <f t="shared" si="9"/>
        <v>2.0283975659229209E-3</v>
      </c>
    </row>
    <row r="18" spans="1:27" x14ac:dyDescent="0.25">
      <c r="A18" s="66" t="s">
        <v>42</v>
      </c>
      <c r="B18" s="29">
        <f>+'TOTAL ABRIL POR REGIÓN'!B18+'TOTAL MAYO POR REGIÓN'!B18+'TOTAL JUNIO POR REGIÓN'!B18</f>
        <v>903</v>
      </c>
      <c r="C18" s="30">
        <f>+'TOTAL ABRIL POR REGIÓN'!C18+'TOTAL MAYO POR REGIÓN'!C18+'TOTAL JUNIO POR REGIÓN'!C18</f>
        <v>897</v>
      </c>
      <c r="D18" s="86">
        <f t="shared" si="0"/>
        <v>0.99335548172757471</v>
      </c>
      <c r="E18" s="68">
        <f t="shared" si="1"/>
        <v>6</v>
      </c>
      <c r="F18" s="86">
        <f t="shared" si="2"/>
        <v>6.6445182724252493E-3</v>
      </c>
      <c r="G18" s="25"/>
      <c r="H18" s="66" t="s">
        <v>42</v>
      </c>
      <c r="I18" s="29">
        <f>+'TOTAL ABRIL POR REGIÓN'!I18+'TOTAL MAYO POR REGIÓN'!I18+'TOTAL JUNIO POR REGIÓN'!I18</f>
        <v>0</v>
      </c>
      <c r="J18" s="29">
        <f>+'TOTAL ABRIL POR REGIÓN'!J18+'TOTAL MAYO POR REGIÓN'!J18+'TOTAL JUNIO POR REGIÓN'!J18</f>
        <v>0</v>
      </c>
      <c r="K18" s="69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f>+'TOTAL ABRIL POR REGIÓN'!P18+'TOTAL MAYO POR REGIÓN'!P18+'TOTAL JUNIO POR REGIÓN'!P18</f>
        <v>899</v>
      </c>
      <c r="Q18" s="29">
        <f>+'TOTAL ABRIL POR REGIÓN'!Q18+'TOTAL MAYO POR REGIÓN'!Q18+'TOTAL JUNIO POR REGIÓN'!Q18</f>
        <v>897</v>
      </c>
      <c r="R18" s="86">
        <f t="shared" si="4"/>
        <v>0.99777530589543939</v>
      </c>
      <c r="S18" s="30">
        <f t="shared" si="5"/>
        <v>2</v>
      </c>
      <c r="T18" s="86">
        <f t="shared" si="6"/>
        <v>2.2246941045606229E-3</v>
      </c>
      <c r="U18" s="26"/>
      <c r="V18" s="66" t="s">
        <v>42</v>
      </c>
      <c r="W18" s="29">
        <f>+'TOTAL ABRIL POR REGIÓN'!W18+'TOTAL MAYO POR REGIÓN'!W18+'TOTAL JUNIO POR REGIÓN'!W18</f>
        <v>491</v>
      </c>
      <c r="X18" s="29">
        <f>+'TOTAL ABRIL POR REGIÓN'!X18+'TOTAL MAYO POR REGIÓN'!X18+'TOTAL JUNIO POR REGIÓN'!X18</f>
        <v>489</v>
      </c>
      <c r="Y18" s="86">
        <f t="shared" si="7"/>
        <v>0.99592668024439923</v>
      </c>
      <c r="Z18" s="30">
        <f t="shared" si="8"/>
        <v>2</v>
      </c>
      <c r="AA18" s="86">
        <f t="shared" si="9"/>
        <v>4.0733197556008143E-3</v>
      </c>
    </row>
    <row r="19" spans="1:27" x14ac:dyDescent="0.25">
      <c r="A19" s="66" t="s">
        <v>43</v>
      </c>
      <c r="B19" s="29">
        <f>+'TOTAL ABRIL POR REGIÓN'!B19+'TOTAL MAYO POR REGIÓN'!B19+'TOTAL JUNIO POR REGIÓN'!B19</f>
        <v>409</v>
      </c>
      <c r="C19" s="30">
        <f>+'TOTAL ABRIL POR REGIÓN'!C19+'TOTAL MAYO POR REGIÓN'!C19+'TOTAL JUNIO POR REGIÓN'!C19</f>
        <v>407</v>
      </c>
      <c r="D19" s="86">
        <f t="shared" si="0"/>
        <v>0.99511002444987773</v>
      </c>
      <c r="E19" s="68">
        <f t="shared" si="1"/>
        <v>2</v>
      </c>
      <c r="F19" s="86">
        <f t="shared" si="2"/>
        <v>4.8899755501222494E-3</v>
      </c>
      <c r="G19" s="25"/>
      <c r="H19" s="66" t="s">
        <v>43</v>
      </c>
      <c r="I19" s="29">
        <f>+'TOTAL ABRIL POR REGIÓN'!I19+'TOTAL MAYO POR REGIÓN'!I19+'TOTAL JUNIO POR REGIÓN'!I19</f>
        <v>0</v>
      </c>
      <c r="J19" s="29">
        <f>+'TOTAL ABRIL POR REGIÓN'!J19+'TOTAL MAYO POR REGIÓN'!J19+'TOTAL JUNIO POR REGIÓN'!J19</f>
        <v>0</v>
      </c>
      <c r="K19" s="69">
        <v>0</v>
      </c>
      <c r="L19" s="30">
        <f t="shared" si="3"/>
        <v>0</v>
      </c>
      <c r="M19" s="69">
        <v>0</v>
      </c>
      <c r="N19" s="26"/>
      <c r="O19" s="66" t="s">
        <v>43</v>
      </c>
      <c r="P19" s="29">
        <f>+'TOTAL ABRIL POR REGIÓN'!P19+'TOTAL MAYO POR REGIÓN'!P19+'TOTAL JUNIO POR REGIÓN'!P19</f>
        <v>417</v>
      </c>
      <c r="Q19" s="29">
        <f>+'TOTAL ABRIL POR REGIÓN'!Q19+'TOTAL MAYO POR REGIÓN'!Q19+'TOTAL JUNIO POR REGIÓN'!Q19</f>
        <v>417</v>
      </c>
      <c r="R19" s="86">
        <f t="shared" si="4"/>
        <v>1</v>
      </c>
      <c r="S19" s="30">
        <f t="shared" si="5"/>
        <v>0</v>
      </c>
      <c r="T19" s="86">
        <f t="shared" si="6"/>
        <v>0</v>
      </c>
      <c r="U19" s="26"/>
      <c r="V19" s="66" t="s">
        <v>43</v>
      </c>
      <c r="W19" s="29">
        <f>+'TOTAL ABRIL POR REGIÓN'!W19+'TOTAL MAYO POR REGIÓN'!W19+'TOTAL JUNIO POR REGIÓN'!W19</f>
        <v>571</v>
      </c>
      <c r="X19" s="29">
        <f>+'TOTAL ABRIL POR REGIÓN'!X19+'TOTAL MAYO POR REGIÓN'!X19+'TOTAL JUNIO POR REGIÓN'!X19</f>
        <v>565</v>
      </c>
      <c r="Y19" s="86">
        <f t="shared" si="7"/>
        <v>0.989492119089317</v>
      </c>
      <c r="Z19" s="30">
        <f t="shared" si="8"/>
        <v>6</v>
      </c>
      <c r="AA19" s="86">
        <f t="shared" si="9"/>
        <v>1.0507880910683012E-2</v>
      </c>
    </row>
    <row r="20" spans="1:27" x14ac:dyDescent="0.25">
      <c r="A20" s="66" t="s">
        <v>44</v>
      </c>
      <c r="B20" s="29">
        <f>+'TOTAL ABRIL POR REGIÓN'!B20+'TOTAL MAYO POR REGIÓN'!B20+'TOTAL JUNIO POR REGIÓN'!B20</f>
        <v>221</v>
      </c>
      <c r="C20" s="30">
        <f>+'TOTAL ABRIL POR REGIÓN'!C20+'TOTAL MAYO POR REGIÓN'!C20+'TOTAL JUNIO POR REGIÓN'!C20</f>
        <v>219</v>
      </c>
      <c r="D20" s="86">
        <f t="shared" si="0"/>
        <v>0.99095022624434392</v>
      </c>
      <c r="E20" s="68">
        <f t="shared" si="1"/>
        <v>2</v>
      </c>
      <c r="F20" s="86">
        <f t="shared" si="2"/>
        <v>9.0497737556561094E-3</v>
      </c>
      <c r="G20" s="25"/>
      <c r="H20" s="66" t="s">
        <v>44</v>
      </c>
      <c r="I20" s="29">
        <f>+'TOTAL ABRIL POR REGIÓN'!I20+'TOTAL MAYO POR REGIÓN'!I20+'TOTAL JUNIO POR REGIÓN'!I20</f>
        <v>0</v>
      </c>
      <c r="J20" s="29">
        <f>+'TOTAL ABRIL POR REGIÓN'!J20+'TOTAL MAYO POR REGIÓN'!J20+'TOTAL JUNIO POR REGIÓN'!J20</f>
        <v>0</v>
      </c>
      <c r="K20" s="69">
        <v>0</v>
      </c>
      <c r="L20" s="30">
        <f t="shared" si="3"/>
        <v>0</v>
      </c>
      <c r="M20" s="69">
        <v>0</v>
      </c>
      <c r="N20" s="26"/>
      <c r="O20" s="66" t="s">
        <v>44</v>
      </c>
      <c r="P20" s="29">
        <f>+'TOTAL ABRIL POR REGIÓN'!P20+'TOTAL MAYO POR REGIÓN'!P20+'TOTAL JUNIO POR REGIÓN'!P20</f>
        <v>252</v>
      </c>
      <c r="Q20" s="29">
        <f>+'TOTAL ABRIL POR REGIÓN'!Q20+'TOTAL MAYO POR REGIÓN'!Q20+'TOTAL JUNIO POR REGIÓN'!Q20</f>
        <v>252</v>
      </c>
      <c r="R20" s="86">
        <f t="shared" si="4"/>
        <v>1</v>
      </c>
      <c r="S20" s="30">
        <f t="shared" si="5"/>
        <v>0</v>
      </c>
      <c r="T20" s="86">
        <f t="shared" si="6"/>
        <v>0</v>
      </c>
      <c r="U20" s="26"/>
      <c r="V20" s="66" t="s">
        <v>44</v>
      </c>
      <c r="W20" s="29">
        <f>+'TOTAL ABRIL POR REGIÓN'!W20+'TOTAL MAYO POR REGIÓN'!W20+'TOTAL JUNIO POR REGIÓN'!W20</f>
        <v>234</v>
      </c>
      <c r="X20" s="29">
        <f>+'TOTAL ABRIL POR REGIÓN'!X20+'TOTAL MAYO POR REGIÓN'!X20+'TOTAL JUNIO POR REGIÓN'!X20</f>
        <v>232</v>
      </c>
      <c r="Y20" s="86">
        <f t="shared" si="7"/>
        <v>0.99145299145299148</v>
      </c>
      <c r="Z20" s="30">
        <f t="shared" si="8"/>
        <v>2</v>
      </c>
      <c r="AA20" s="86">
        <f t="shared" si="9"/>
        <v>8.5470085470085479E-3</v>
      </c>
    </row>
    <row r="21" spans="1:27" x14ac:dyDescent="0.25">
      <c r="A21" s="66" t="s">
        <v>15</v>
      </c>
      <c r="B21" s="70">
        <f>SUM(B7:B20)</f>
        <v>7025</v>
      </c>
      <c r="C21" s="70">
        <f>SUM(C7:C20)</f>
        <v>6984</v>
      </c>
      <c r="D21" s="93">
        <f t="shared" si="0"/>
        <v>0.99416370106761565</v>
      </c>
      <c r="E21" s="71">
        <f t="shared" si="1"/>
        <v>41</v>
      </c>
      <c r="F21" s="93">
        <f t="shared" si="2"/>
        <v>5.8362989323843418E-3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6160</v>
      </c>
      <c r="Q21" s="70">
        <f>SUM(Q7:Q20)</f>
        <v>6145</v>
      </c>
      <c r="R21" s="96">
        <f t="shared" si="4"/>
        <v>0.99756493506493504</v>
      </c>
      <c r="S21" s="95">
        <f>SUM(S7:S20)</f>
        <v>15</v>
      </c>
      <c r="T21" s="93">
        <f t="shared" si="6"/>
        <v>2.435064935064935E-3</v>
      </c>
      <c r="U21" s="26"/>
      <c r="V21" s="66" t="s">
        <v>15</v>
      </c>
      <c r="W21" s="70">
        <f>SUM(W7:W20)</f>
        <v>4660</v>
      </c>
      <c r="X21" s="70">
        <f>SUM(X7:X20)</f>
        <v>4641</v>
      </c>
      <c r="Y21" s="96">
        <f t="shared" si="7"/>
        <v>0.99592274678111592</v>
      </c>
      <c r="Z21" s="95">
        <f>SUM(Z7:Z20)</f>
        <v>19</v>
      </c>
      <c r="AA21" s="93">
        <f t="shared" si="9"/>
        <v>4.0772532188841203E-3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f>+'TOTAL ABRIL POR REGIÓN'!B25+'TOTAL MAYO POR REGIÓN'!B25+'TOTAL JUNIO POR REGIÓN'!B25</f>
        <v>213</v>
      </c>
      <c r="C25" s="35">
        <f>+'TOTAL ABRIL POR REGIÓN'!C25+'TOTAL MAYO POR REGIÓN'!C25+'TOTAL JUNIO POR REGIÓN'!C25</f>
        <v>213</v>
      </c>
      <c r="D25" s="91">
        <f t="shared" ref="D25:D35" si="10">+C25/B25</f>
        <v>1</v>
      </c>
      <c r="E25" s="64">
        <f t="shared" ref="E25:E35" si="11">+B25-C25</f>
        <v>0</v>
      </c>
      <c r="F25" s="91">
        <f t="shared" ref="F25:F35" si="12">+E25/B25</f>
        <v>0</v>
      </c>
      <c r="G25" s="25"/>
      <c r="H25" s="63" t="s">
        <v>46</v>
      </c>
      <c r="I25" s="35">
        <f>+'TOTAL ABRIL POR REGIÓN'!I25+'TOTAL MAYO POR REGIÓN'!I25+'TOTAL JUNIO POR REGIÓN'!I25</f>
        <v>0</v>
      </c>
      <c r="J25" s="35">
        <f>+'TOTAL ABRIL POR REGIÓN'!J25+'TOTAL MAYO POR REGIÓN'!J25+'TOTAL JUNIO POR REGIÓN'!J25</f>
        <v>0</v>
      </c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f>+'TOTAL ABRIL POR REGIÓN'!P25+'TOTAL MAYO POR REGIÓN'!P25+'TOTAL JUNIO POR REGIÓN'!P25</f>
        <v>295</v>
      </c>
      <c r="Q25" s="35">
        <f>+'TOTAL ABRIL POR REGIÓN'!Q25+'TOTAL MAYO POR REGIÓN'!Q25+'TOTAL JUNIO POR REGIÓN'!Q25</f>
        <v>295</v>
      </c>
      <c r="R25" s="91">
        <f t="shared" ref="R25:R35" si="14">+Q25/P25</f>
        <v>1</v>
      </c>
      <c r="S25" s="81">
        <f t="shared" ref="S25:S35" si="15">+P25-Q25</f>
        <v>0</v>
      </c>
      <c r="T25" s="91">
        <f t="shared" ref="T25:T35" si="16">+S25/P25</f>
        <v>0</v>
      </c>
      <c r="U25" s="26"/>
      <c r="V25" s="63" t="s">
        <v>46</v>
      </c>
      <c r="W25" s="35">
        <f>+'TOTAL ABRIL POR REGIÓN'!W25+'TOTAL MAYO POR REGIÓN'!W25+'TOTAL JUNIO POR REGIÓN'!W25</f>
        <v>476</v>
      </c>
      <c r="X25" s="81">
        <f>+'TOTAL ABRIL POR REGIÓN'!X25+'TOTAL MAYO POR REGIÓN'!X25+'TOTAL JUNIO POR REGIÓN'!X25</f>
        <v>476</v>
      </c>
      <c r="Y25" s="91">
        <f t="shared" ref="Y25:Y35" si="17">+X25/W25</f>
        <v>1</v>
      </c>
      <c r="Z25" s="81">
        <f t="shared" ref="Z25:Z35" si="18">+W25-X25</f>
        <v>0</v>
      </c>
      <c r="AA25" s="91">
        <f t="shared" ref="AA25:AA35" si="19">+Z25/W25</f>
        <v>0</v>
      </c>
    </row>
    <row r="26" spans="1:27" x14ac:dyDescent="0.25">
      <c r="A26" s="63" t="s">
        <v>47</v>
      </c>
      <c r="B26" s="35">
        <f>+'TOTAL ABRIL POR REGIÓN'!B26+'TOTAL MAYO POR REGIÓN'!B26+'TOTAL JUNIO POR REGIÓN'!B26</f>
        <v>689</v>
      </c>
      <c r="C26" s="35">
        <f>+'TOTAL ABRIL POR REGIÓN'!C26+'TOTAL MAYO POR REGIÓN'!C26+'TOTAL JUNIO POR REGIÓN'!C26</f>
        <v>686</v>
      </c>
      <c r="D26" s="91">
        <f t="shared" si="10"/>
        <v>0.99564586357039186</v>
      </c>
      <c r="E26" s="64">
        <f t="shared" si="11"/>
        <v>3</v>
      </c>
      <c r="F26" s="91">
        <f t="shared" si="12"/>
        <v>4.3541364296081275E-3</v>
      </c>
      <c r="G26" s="25"/>
      <c r="H26" s="63" t="s">
        <v>47</v>
      </c>
      <c r="I26" s="35">
        <f>+'TOTAL ABRIL POR REGIÓN'!I26+'TOTAL MAYO POR REGIÓN'!I26+'TOTAL JUNIO POR REGIÓN'!I26</f>
        <v>0</v>
      </c>
      <c r="J26" s="35">
        <f>+'TOTAL ABRIL POR REGIÓN'!J26+'TOTAL MAYO POR REGIÓN'!J26+'TOTAL JUNIO POR REGIÓN'!J26</f>
        <v>0</v>
      </c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f>+'TOTAL ABRIL POR REGIÓN'!P26+'TOTAL MAYO POR REGIÓN'!P26+'TOTAL JUNIO POR REGIÓN'!P26</f>
        <v>604</v>
      </c>
      <c r="Q26" s="35">
        <f>+'TOTAL ABRIL POR REGIÓN'!Q26+'TOTAL MAYO POR REGIÓN'!Q26+'TOTAL JUNIO POR REGIÓN'!Q26</f>
        <v>603</v>
      </c>
      <c r="R26" s="91">
        <f t="shared" si="14"/>
        <v>0.9983443708609272</v>
      </c>
      <c r="S26" s="81">
        <f t="shared" si="15"/>
        <v>1</v>
      </c>
      <c r="T26" s="91">
        <f t="shared" si="16"/>
        <v>1.6556291390728477E-3</v>
      </c>
      <c r="U26" s="26"/>
      <c r="V26" s="63" t="s">
        <v>47</v>
      </c>
      <c r="W26" s="35">
        <f>+'TOTAL ABRIL POR REGIÓN'!W26+'TOTAL MAYO POR REGIÓN'!W26+'TOTAL JUNIO POR REGIÓN'!W26</f>
        <v>352</v>
      </c>
      <c r="X26" s="81">
        <f>+'TOTAL ABRIL POR REGIÓN'!X26+'TOTAL MAYO POR REGIÓN'!X26+'TOTAL JUNIO POR REGIÓN'!X26</f>
        <v>348</v>
      </c>
      <c r="Y26" s="91">
        <f t="shared" si="17"/>
        <v>0.98863636363636365</v>
      </c>
      <c r="Z26" s="81">
        <f t="shared" si="18"/>
        <v>4</v>
      </c>
      <c r="AA26" s="91">
        <f t="shared" si="19"/>
        <v>1.1363636363636364E-2</v>
      </c>
    </row>
    <row r="27" spans="1:27" x14ac:dyDescent="0.25">
      <c r="A27" s="63" t="s">
        <v>48</v>
      </c>
      <c r="B27" s="35">
        <f>+'TOTAL ABRIL POR REGIÓN'!B27+'TOTAL MAYO POR REGIÓN'!B27+'TOTAL JUNIO POR REGIÓN'!B27</f>
        <v>54</v>
      </c>
      <c r="C27" s="35">
        <f>+'TOTAL ABRIL POR REGIÓN'!C27+'TOTAL MAYO POR REGIÓN'!C27+'TOTAL JUNIO POR REGIÓN'!C27</f>
        <v>54</v>
      </c>
      <c r="D27" s="91">
        <f t="shared" si="10"/>
        <v>1</v>
      </c>
      <c r="E27" s="64">
        <f t="shared" si="11"/>
        <v>0</v>
      </c>
      <c r="F27" s="91">
        <f t="shared" si="12"/>
        <v>0</v>
      </c>
      <c r="G27" s="25"/>
      <c r="H27" s="63" t="s">
        <v>48</v>
      </c>
      <c r="I27" s="35">
        <f>+'TOTAL ABRIL POR REGIÓN'!I27+'TOTAL MAYO POR REGIÓN'!I27+'TOTAL JUNIO POR REGIÓN'!I27</f>
        <v>0</v>
      </c>
      <c r="J27" s="35">
        <f>+'TOTAL ABRIL POR REGIÓN'!J27+'TOTAL MAYO POR REGIÓN'!J27+'TOTAL JUNIO POR REGIÓN'!J27</f>
        <v>0</v>
      </c>
      <c r="K27" s="34">
        <v>0</v>
      </c>
      <c r="L27" s="81">
        <f t="shared" si="13"/>
        <v>0</v>
      </c>
      <c r="M27" s="34">
        <v>0</v>
      </c>
      <c r="N27" s="26"/>
      <c r="O27" s="63" t="s">
        <v>48</v>
      </c>
      <c r="P27" s="35">
        <f>+'TOTAL ABRIL POR REGIÓN'!P27+'TOTAL MAYO POR REGIÓN'!P27+'TOTAL JUNIO POR REGIÓN'!P27</f>
        <v>50</v>
      </c>
      <c r="Q27" s="35">
        <f>+'TOTAL ABRIL POR REGIÓN'!Q27+'TOTAL MAYO POR REGIÓN'!Q27+'TOTAL JUNIO POR REGIÓN'!Q27</f>
        <v>50</v>
      </c>
      <c r="R27" s="91">
        <f t="shared" si="14"/>
        <v>1</v>
      </c>
      <c r="S27" s="81">
        <f t="shared" si="15"/>
        <v>0</v>
      </c>
      <c r="T27" s="91">
        <f t="shared" si="16"/>
        <v>0</v>
      </c>
      <c r="U27" s="26"/>
      <c r="V27" s="63" t="s">
        <v>48</v>
      </c>
      <c r="W27" s="35">
        <f>+'TOTAL ABRIL POR REGIÓN'!W27+'TOTAL MAYO POR REGIÓN'!W27+'TOTAL JUNIO POR REGIÓN'!W27</f>
        <v>114</v>
      </c>
      <c r="X27" s="81">
        <f>+'TOTAL ABRIL POR REGIÓN'!X27+'TOTAL MAYO POR REGIÓN'!X27+'TOTAL JUNIO POR REGIÓN'!X27</f>
        <v>114</v>
      </c>
      <c r="Y27" s="91">
        <f t="shared" si="17"/>
        <v>1</v>
      </c>
      <c r="Z27" s="81">
        <f t="shared" si="18"/>
        <v>0</v>
      </c>
      <c r="AA27" s="91">
        <f t="shared" si="19"/>
        <v>0</v>
      </c>
    </row>
    <row r="28" spans="1:27" x14ac:dyDescent="0.25">
      <c r="A28" s="63" t="s">
        <v>49</v>
      </c>
      <c r="B28" s="35">
        <f>+'TOTAL ABRIL POR REGIÓN'!B28+'TOTAL MAYO POR REGIÓN'!B28+'TOTAL JUNIO POR REGIÓN'!B28</f>
        <v>1483</v>
      </c>
      <c r="C28" s="35">
        <f>+'TOTAL ABRIL POR REGIÓN'!C28+'TOTAL MAYO POR REGIÓN'!C28+'TOTAL JUNIO POR REGIÓN'!C28</f>
        <v>1479</v>
      </c>
      <c r="D28" s="91">
        <f t="shared" si="10"/>
        <v>0.99730276466621715</v>
      </c>
      <c r="E28" s="64">
        <f t="shared" si="11"/>
        <v>4</v>
      </c>
      <c r="F28" s="91">
        <f t="shared" si="12"/>
        <v>2.6972353337828725E-3</v>
      </c>
      <c r="G28" s="25"/>
      <c r="H28" s="63" t="s">
        <v>49</v>
      </c>
      <c r="I28" s="35">
        <f>+'TOTAL ABRIL POR REGIÓN'!I28+'TOTAL MAYO POR REGIÓN'!I28+'TOTAL JUNIO POR REGIÓN'!I28</f>
        <v>0</v>
      </c>
      <c r="J28" s="35">
        <f>+'TOTAL ABRIL POR REGIÓN'!J28+'TOTAL MAYO POR REGIÓN'!J28+'TOTAL JUNIO POR REGIÓN'!J28</f>
        <v>0</v>
      </c>
      <c r="K28" s="34">
        <v>0</v>
      </c>
      <c r="L28" s="81">
        <f t="shared" si="13"/>
        <v>0</v>
      </c>
      <c r="M28" s="34">
        <v>0</v>
      </c>
      <c r="N28" s="26"/>
      <c r="O28" s="63" t="s">
        <v>49</v>
      </c>
      <c r="P28" s="35">
        <f>+'TOTAL ABRIL POR REGIÓN'!P28+'TOTAL MAYO POR REGIÓN'!P28+'TOTAL JUNIO POR REGIÓN'!P28</f>
        <v>916</v>
      </c>
      <c r="Q28" s="35">
        <f>+'TOTAL ABRIL POR REGIÓN'!Q28+'TOTAL MAYO POR REGIÓN'!Q28+'TOTAL JUNIO POR REGIÓN'!Q28</f>
        <v>911</v>
      </c>
      <c r="R28" s="91">
        <f t="shared" si="14"/>
        <v>0.99454148471615722</v>
      </c>
      <c r="S28" s="81">
        <f t="shared" si="15"/>
        <v>5</v>
      </c>
      <c r="T28" s="91">
        <f t="shared" si="16"/>
        <v>5.4585152838427945E-3</v>
      </c>
      <c r="U28" s="26"/>
      <c r="V28" s="63" t="s">
        <v>49</v>
      </c>
      <c r="W28" s="35">
        <f>+'TOTAL ABRIL POR REGIÓN'!W28+'TOTAL MAYO POR REGIÓN'!W28+'TOTAL JUNIO POR REGIÓN'!W28</f>
        <v>1119</v>
      </c>
      <c r="X28" s="81">
        <f>+'TOTAL ABRIL POR REGIÓN'!X28+'TOTAL MAYO POR REGIÓN'!X28+'TOTAL JUNIO POR REGIÓN'!X28</f>
        <v>1115</v>
      </c>
      <c r="Y28" s="91">
        <f t="shared" si="17"/>
        <v>0.99642537980339585</v>
      </c>
      <c r="Z28" s="81">
        <f t="shared" si="18"/>
        <v>4</v>
      </c>
      <c r="AA28" s="91">
        <f t="shared" si="19"/>
        <v>3.5746201966041107E-3</v>
      </c>
    </row>
    <row r="29" spans="1:27" x14ac:dyDescent="0.25">
      <c r="A29" s="63" t="s">
        <v>50</v>
      </c>
      <c r="B29" s="35">
        <f>+'TOTAL ABRIL POR REGIÓN'!B29+'TOTAL MAYO POR REGIÓN'!B29+'TOTAL JUNIO POR REGIÓN'!B29</f>
        <v>11</v>
      </c>
      <c r="C29" s="35">
        <f>+'TOTAL ABRIL POR REGIÓN'!C29+'TOTAL MAYO POR REGIÓN'!C29+'TOTAL JUNIO POR REGIÓN'!C29</f>
        <v>11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50</v>
      </c>
      <c r="I29" s="35">
        <f>+'TOTAL ABRIL POR REGIÓN'!I29+'TOTAL MAYO POR REGIÓN'!I29+'TOTAL JUNIO POR REGIÓN'!I29</f>
        <v>0</v>
      </c>
      <c r="J29" s="35">
        <f>+'TOTAL ABRIL POR REGIÓN'!J29+'TOTAL MAYO POR REGIÓN'!J29+'TOTAL JUNIO POR REGIÓN'!J29</f>
        <v>0</v>
      </c>
      <c r="K29" s="34">
        <v>0</v>
      </c>
      <c r="L29" s="81">
        <f t="shared" si="13"/>
        <v>0</v>
      </c>
      <c r="M29" s="34">
        <v>0</v>
      </c>
      <c r="N29" s="26"/>
      <c r="O29" s="63" t="s">
        <v>50</v>
      </c>
      <c r="P29" s="35">
        <f>+'TOTAL ABRIL POR REGIÓN'!P29+'TOTAL MAYO POR REGIÓN'!P29+'TOTAL JUNIO POR REGIÓN'!P29</f>
        <v>23</v>
      </c>
      <c r="Q29" s="35">
        <f>+'TOTAL ABRIL POR REGIÓN'!Q29+'TOTAL MAYO POR REGIÓN'!Q29+'TOTAL JUNIO POR REGIÓN'!Q29</f>
        <v>23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50</v>
      </c>
      <c r="W29" s="35">
        <f>+'TOTAL ABRIL POR REGIÓN'!W29+'TOTAL MAYO POR REGIÓN'!W29+'TOTAL JUNIO POR REGIÓN'!W29</f>
        <v>60</v>
      </c>
      <c r="X29" s="81">
        <f>+'TOTAL ABRIL POR REGIÓN'!X29+'TOTAL MAYO POR REGIÓN'!X29+'TOTAL JUNIO POR REGIÓN'!X29</f>
        <v>60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f>+'TOTAL ABRIL POR REGIÓN'!B30+'TOTAL MAYO POR REGIÓN'!B30+'TOTAL JUNIO POR REGIÓN'!B30</f>
        <v>299</v>
      </c>
      <c r="C30" s="35">
        <f>+'TOTAL ABRIL POR REGIÓN'!C30+'TOTAL MAYO POR REGIÓN'!C30+'TOTAL JUNIO POR REGIÓN'!C30</f>
        <v>297</v>
      </c>
      <c r="D30" s="91">
        <f t="shared" si="10"/>
        <v>0.99331103678929766</v>
      </c>
      <c r="E30" s="64">
        <f t="shared" si="11"/>
        <v>2</v>
      </c>
      <c r="F30" s="91">
        <f t="shared" si="12"/>
        <v>6.688963210702341E-3</v>
      </c>
      <c r="G30" s="25"/>
      <c r="H30" s="63" t="s">
        <v>51</v>
      </c>
      <c r="I30" s="35">
        <f>+'TOTAL ABRIL POR REGIÓN'!I30+'TOTAL MAYO POR REGIÓN'!I30+'TOTAL JUNIO POR REGIÓN'!I30</f>
        <v>0</v>
      </c>
      <c r="J30" s="35">
        <f>+'TOTAL ABRIL POR REGIÓN'!J30+'TOTAL MAYO POR REGIÓN'!J30+'TOTAL JUNIO POR REGIÓN'!J30</f>
        <v>0</v>
      </c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f>+'TOTAL ABRIL POR REGIÓN'!P30+'TOTAL MAYO POR REGIÓN'!P30+'TOTAL JUNIO POR REGIÓN'!P30</f>
        <v>266</v>
      </c>
      <c r="Q30" s="35">
        <f>+'TOTAL ABRIL POR REGIÓN'!Q30+'TOTAL MAYO POR REGIÓN'!Q30+'TOTAL JUNIO POR REGIÓN'!Q30</f>
        <v>266</v>
      </c>
      <c r="R30" s="91">
        <f t="shared" si="14"/>
        <v>1</v>
      </c>
      <c r="S30" s="81">
        <f t="shared" si="15"/>
        <v>0</v>
      </c>
      <c r="T30" s="91">
        <f t="shared" si="16"/>
        <v>0</v>
      </c>
      <c r="U30" s="26"/>
      <c r="V30" s="63" t="s">
        <v>51</v>
      </c>
      <c r="W30" s="35">
        <f>+'TOTAL ABRIL POR REGIÓN'!W30+'TOTAL MAYO POR REGIÓN'!W30+'TOTAL JUNIO POR REGIÓN'!W30</f>
        <v>386</v>
      </c>
      <c r="X30" s="81">
        <f>+'TOTAL ABRIL POR REGIÓN'!X30+'TOTAL MAYO POR REGIÓN'!X30+'TOTAL JUNIO POR REGIÓN'!X30</f>
        <v>386</v>
      </c>
      <c r="Y30" s="91">
        <f t="shared" si="17"/>
        <v>1</v>
      </c>
      <c r="Z30" s="81">
        <f t="shared" si="18"/>
        <v>0</v>
      </c>
      <c r="AA30" s="91">
        <f t="shared" si="19"/>
        <v>0</v>
      </c>
    </row>
    <row r="31" spans="1:27" x14ac:dyDescent="0.25">
      <c r="A31" s="63" t="s">
        <v>52</v>
      </c>
      <c r="B31" s="35">
        <f>+'TOTAL ABRIL POR REGIÓN'!B31+'TOTAL MAYO POR REGIÓN'!B31+'TOTAL JUNIO POR REGIÓN'!B31</f>
        <v>281</v>
      </c>
      <c r="C31" s="35">
        <f>+'TOTAL ABRIL POR REGIÓN'!C31+'TOTAL MAYO POR REGIÓN'!C31+'TOTAL JUNIO POR REGIÓN'!C31</f>
        <v>278</v>
      </c>
      <c r="D31" s="91">
        <f t="shared" si="10"/>
        <v>0.98932384341637014</v>
      </c>
      <c r="E31" s="64">
        <f t="shared" si="11"/>
        <v>3</v>
      </c>
      <c r="F31" s="91">
        <f t="shared" si="12"/>
        <v>1.0676156583629894E-2</v>
      </c>
      <c r="G31" s="25"/>
      <c r="H31" s="63" t="s">
        <v>52</v>
      </c>
      <c r="I31" s="35">
        <f>+'TOTAL ABRIL POR REGIÓN'!I31+'TOTAL MAYO POR REGIÓN'!I31+'TOTAL JUNIO POR REGIÓN'!I31</f>
        <v>0</v>
      </c>
      <c r="J31" s="35">
        <f>+'TOTAL ABRIL POR REGIÓN'!J31+'TOTAL MAYO POR REGIÓN'!J31+'TOTAL JUNIO POR REGIÓN'!J31</f>
        <v>0</v>
      </c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f>+'TOTAL ABRIL POR REGIÓN'!P31+'TOTAL MAYO POR REGIÓN'!P31+'TOTAL JUNIO POR REGIÓN'!P31</f>
        <v>256</v>
      </c>
      <c r="Q31" s="35">
        <f>+'TOTAL ABRIL POR REGIÓN'!Q31+'TOTAL MAYO POR REGIÓN'!Q31+'TOTAL JUNIO POR REGIÓN'!Q31</f>
        <v>256</v>
      </c>
      <c r="R31" s="91">
        <f t="shared" si="14"/>
        <v>1</v>
      </c>
      <c r="S31" s="81">
        <f t="shared" si="15"/>
        <v>0</v>
      </c>
      <c r="T31" s="91">
        <f t="shared" si="16"/>
        <v>0</v>
      </c>
      <c r="U31" s="26"/>
      <c r="V31" s="63" t="s">
        <v>52</v>
      </c>
      <c r="W31" s="35">
        <f>+'TOTAL ABRIL POR REGIÓN'!W31+'TOTAL MAYO POR REGIÓN'!W31+'TOTAL JUNIO POR REGIÓN'!W31</f>
        <v>241</v>
      </c>
      <c r="X31" s="81">
        <f>+'TOTAL ABRIL POR REGIÓN'!X31+'TOTAL MAYO POR REGIÓN'!X31+'TOTAL JUNIO POR REGIÓN'!X31</f>
        <v>241</v>
      </c>
      <c r="Y31" s="91">
        <f t="shared" si="17"/>
        <v>1</v>
      </c>
      <c r="Z31" s="81">
        <f t="shared" si="18"/>
        <v>0</v>
      </c>
      <c r="AA31" s="91">
        <f t="shared" si="19"/>
        <v>0</v>
      </c>
    </row>
    <row r="32" spans="1:27" x14ac:dyDescent="0.25">
      <c r="A32" s="63" t="s">
        <v>53</v>
      </c>
      <c r="B32" s="35">
        <f>+'TOTAL ABRIL POR REGIÓN'!B32+'TOTAL MAYO POR REGIÓN'!B32+'TOTAL JUNIO POR REGIÓN'!B32</f>
        <v>54</v>
      </c>
      <c r="C32" s="35">
        <f>+'TOTAL ABRIL POR REGIÓN'!C32+'TOTAL MAYO POR REGIÓN'!C32+'TOTAL JUNIO POR REGIÓN'!C32</f>
        <v>54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>
        <f>+'TOTAL ABRIL POR REGIÓN'!I32+'TOTAL MAYO POR REGIÓN'!I32+'TOTAL JUNIO POR REGIÓN'!I32</f>
        <v>0</v>
      </c>
      <c r="J32" s="35">
        <f>+'TOTAL ABRIL POR REGIÓN'!J32+'TOTAL MAYO POR REGIÓN'!J32+'TOTAL JUNIO POR REGIÓN'!J32</f>
        <v>0</v>
      </c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f>+'TOTAL ABRIL POR REGIÓN'!P32+'TOTAL MAYO POR REGIÓN'!P32+'TOTAL JUNIO POR REGIÓN'!P32</f>
        <v>51</v>
      </c>
      <c r="Q32" s="35">
        <f>+'TOTAL ABRIL POR REGIÓN'!Q32+'TOTAL MAYO POR REGIÓN'!Q32+'TOTAL JUNIO POR REGIÓN'!Q32</f>
        <v>51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f>+'TOTAL ABRIL POR REGIÓN'!W32+'TOTAL MAYO POR REGIÓN'!W32+'TOTAL JUNIO POR REGIÓN'!W32</f>
        <v>108</v>
      </c>
      <c r="X32" s="81">
        <f>+'TOTAL ABRIL POR REGIÓN'!X32+'TOTAL MAYO POR REGIÓN'!X32+'TOTAL JUNIO POR REGIÓN'!X32</f>
        <v>107</v>
      </c>
      <c r="Y32" s="91">
        <f t="shared" si="17"/>
        <v>0.9907407407407407</v>
      </c>
      <c r="Z32" s="81">
        <f t="shared" si="18"/>
        <v>1</v>
      </c>
      <c r="AA32" s="91">
        <f t="shared" si="19"/>
        <v>9.2592592592592587E-3</v>
      </c>
    </row>
    <row r="33" spans="1:27" x14ac:dyDescent="0.25">
      <c r="A33" s="63" t="s">
        <v>54</v>
      </c>
      <c r="B33" s="35">
        <f>+'TOTAL ABRIL POR REGIÓN'!B33+'TOTAL MAYO POR REGIÓN'!B33+'TOTAL JUNIO POR REGIÓN'!B33</f>
        <v>21</v>
      </c>
      <c r="C33" s="35">
        <f>+'TOTAL ABRIL POR REGIÓN'!C33+'TOTAL MAYO POR REGIÓN'!C33+'TOTAL JUNIO POR REGIÓN'!C33</f>
        <v>21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>
        <f>+'TOTAL ABRIL POR REGIÓN'!I33+'TOTAL MAYO POR REGIÓN'!I33+'TOTAL JUNIO POR REGIÓN'!I33</f>
        <v>0</v>
      </c>
      <c r="J33" s="35">
        <f>+'TOTAL ABRIL POR REGIÓN'!J33+'TOTAL MAYO POR REGIÓN'!J33+'TOTAL JUNIO POR REGIÓN'!J33</f>
        <v>0</v>
      </c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f>+'TOTAL ABRIL POR REGIÓN'!P33+'TOTAL MAYO POR REGIÓN'!P33+'TOTAL JUNIO POR REGIÓN'!P33</f>
        <v>22</v>
      </c>
      <c r="Q33" s="35">
        <f>+'TOTAL ABRIL POR REGIÓN'!Q33+'TOTAL MAYO POR REGIÓN'!Q33+'TOTAL JUNIO POR REGIÓN'!Q33</f>
        <v>22</v>
      </c>
      <c r="R33" s="91">
        <f t="shared" si="14"/>
        <v>1</v>
      </c>
      <c r="S33" s="81">
        <f t="shared" si="15"/>
        <v>0</v>
      </c>
      <c r="T33" s="91">
        <f t="shared" si="16"/>
        <v>0</v>
      </c>
      <c r="U33" s="26"/>
      <c r="V33" s="63" t="s">
        <v>54</v>
      </c>
      <c r="W33" s="35">
        <f>+'TOTAL ABRIL POR REGIÓN'!W33+'TOTAL MAYO POR REGIÓN'!W33+'TOTAL JUNIO POR REGIÓN'!W33</f>
        <v>58</v>
      </c>
      <c r="X33" s="81">
        <f>+'TOTAL ABRIL POR REGIÓN'!X33+'TOTAL MAYO POR REGIÓN'!X33+'TOTAL JUNIO POR REGIÓN'!X33</f>
        <v>57</v>
      </c>
      <c r="Y33" s="91">
        <f t="shared" si="17"/>
        <v>0.98275862068965514</v>
      </c>
      <c r="Z33" s="81">
        <f t="shared" si="18"/>
        <v>1</v>
      </c>
      <c r="AA33" s="91">
        <f t="shared" si="19"/>
        <v>1.7241379310344827E-2</v>
      </c>
    </row>
    <row r="34" spans="1:27" x14ac:dyDescent="0.25">
      <c r="A34" s="63" t="s">
        <v>55</v>
      </c>
      <c r="B34" s="35">
        <f>+'TOTAL ABRIL POR REGIÓN'!B34+'TOTAL MAYO POR REGIÓN'!B34+'TOTAL JUNIO POR REGIÓN'!B34</f>
        <v>11</v>
      </c>
      <c r="C34" s="35">
        <f>+'TOTAL ABRIL POR REGIÓN'!C34+'TOTAL MAYO POR REGIÓN'!C34+'TOTAL JUNIO POR REGIÓN'!C34</f>
        <v>11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>
        <f>+'TOTAL ABRIL POR REGIÓN'!I34+'TOTAL MAYO POR REGIÓN'!I34+'TOTAL JUNIO POR REGIÓN'!I34</f>
        <v>0</v>
      </c>
      <c r="J34" s="35">
        <f>+'TOTAL ABRIL POR REGIÓN'!J34+'TOTAL MAYO POR REGIÓN'!J34+'TOTAL JUNIO POR REGIÓN'!J34</f>
        <v>0</v>
      </c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f>+'TOTAL ABRIL POR REGIÓN'!P34+'TOTAL MAYO POR REGIÓN'!P34+'TOTAL JUNIO POR REGIÓN'!P34</f>
        <v>17</v>
      </c>
      <c r="Q34" s="35">
        <f>+'TOTAL ABRIL POR REGIÓN'!Q34+'TOTAL MAYO POR REGIÓN'!Q34+'TOTAL JUNIO POR REGIÓN'!Q34</f>
        <v>17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f>+'TOTAL ABRIL POR REGIÓN'!W34+'TOTAL MAYO POR REGIÓN'!W34+'TOTAL JUNIO POR REGIÓN'!W34</f>
        <v>25</v>
      </c>
      <c r="X34" s="81">
        <f>+'TOTAL ABRIL POR REGIÓN'!X34+'TOTAL MAYO POR REGIÓN'!X34+'TOTAL JUNIO POR REGIÓN'!X34</f>
        <v>25</v>
      </c>
      <c r="Y34" s="91">
        <f t="shared" si="17"/>
        <v>1</v>
      </c>
      <c r="Z34" s="81">
        <f t="shared" si="18"/>
        <v>0</v>
      </c>
      <c r="AA34" s="91">
        <f t="shared" si="19"/>
        <v>0</v>
      </c>
    </row>
    <row r="35" spans="1:27" x14ac:dyDescent="0.25">
      <c r="A35" s="63" t="s">
        <v>15</v>
      </c>
      <c r="B35" s="65">
        <f>SUM(B25:B34)</f>
        <v>3116</v>
      </c>
      <c r="C35" s="65">
        <f>SUM(C25:C34)</f>
        <v>3104</v>
      </c>
      <c r="D35" s="92">
        <f t="shared" si="10"/>
        <v>0.99614890885750962</v>
      </c>
      <c r="E35" s="76">
        <f t="shared" si="11"/>
        <v>12</v>
      </c>
      <c r="F35" s="92">
        <f t="shared" si="12"/>
        <v>3.8510911424903724E-3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2500</v>
      </c>
      <c r="Q35" s="65">
        <f>SUM(Q25:Q34)</f>
        <v>2494</v>
      </c>
      <c r="R35" s="92">
        <f t="shared" si="14"/>
        <v>0.99760000000000004</v>
      </c>
      <c r="S35" s="94">
        <f t="shared" si="15"/>
        <v>6</v>
      </c>
      <c r="T35" s="92">
        <f t="shared" si="16"/>
        <v>2.3999999999999998E-3</v>
      </c>
      <c r="U35" s="26"/>
      <c r="V35" s="63" t="s">
        <v>15</v>
      </c>
      <c r="W35" s="65">
        <f>SUM(W25:W34)</f>
        <v>2939</v>
      </c>
      <c r="X35" s="65">
        <f>SUM(X25:X34)</f>
        <v>2929</v>
      </c>
      <c r="Y35" s="92">
        <f t="shared" si="17"/>
        <v>0.99659748213678123</v>
      </c>
      <c r="Z35" s="94">
        <f t="shared" si="18"/>
        <v>10</v>
      </c>
      <c r="AA35" s="92">
        <f t="shared" si="19"/>
        <v>3.4025178632187819E-3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f>+'TOTAL ABRIL POR REGIÓN'!B39+'TOTAL MAYO POR REGIÓN'!B39+'TOTAL JUNIO POR REGIÓN'!B39</f>
        <v>6575</v>
      </c>
      <c r="C39" s="38">
        <f>+'TOTAL ABRIL POR REGIÓN'!C39+'TOTAL MAYO POR REGIÓN'!C39+'TOTAL JUNIO POR REGIÓN'!C39</f>
        <v>6521</v>
      </c>
      <c r="D39" s="87">
        <f>+C39/B39</f>
        <v>0.99178707224334606</v>
      </c>
      <c r="E39" s="73">
        <f>+B39-C39</f>
        <v>54</v>
      </c>
      <c r="F39" s="87">
        <f>+E39/B39</f>
        <v>8.212927756653993E-3</v>
      </c>
      <c r="G39" s="25"/>
      <c r="H39" s="72" t="s">
        <v>57</v>
      </c>
      <c r="I39" s="38">
        <f>+'TOTAL ABRIL POR REGIÓN'!I39+'TOTAL MAYO POR REGIÓN'!I39+'TOTAL JUNIO POR REGIÓN'!I39</f>
        <v>0</v>
      </c>
      <c r="J39" s="38">
        <f>+'TOTAL ABRIL POR REGIÓN'!J39+'TOTAL MAYO POR REGIÓN'!J39+'TOTAL JUNIO POR REGIÓN'!J39</f>
        <v>0</v>
      </c>
      <c r="K39" s="39">
        <v>0</v>
      </c>
      <c r="L39" s="40">
        <f>+I39-J39</f>
        <v>0</v>
      </c>
      <c r="M39" s="39">
        <v>0</v>
      </c>
      <c r="N39" s="26"/>
      <c r="O39" s="72" t="s">
        <v>57</v>
      </c>
      <c r="P39" s="38">
        <f>+'TOTAL ABRIL POR REGIÓN'!P39+'TOTAL MAYO POR REGIÓN'!P39+'TOTAL JUNIO POR REGIÓN'!P39</f>
        <v>2674</v>
      </c>
      <c r="Q39" s="38">
        <f>+'TOTAL ABRIL POR REGIÓN'!Q39+'TOTAL MAYO POR REGIÓN'!Q39+'TOTAL JUNIO POR REGIÓN'!Q39</f>
        <v>2659</v>
      </c>
      <c r="R39" s="87">
        <f>+Q39/P39</f>
        <v>0.99439042632759911</v>
      </c>
      <c r="S39" s="40">
        <f>+P39-Q39</f>
        <v>15</v>
      </c>
      <c r="T39" s="87">
        <f>+S39/P39</f>
        <v>5.6095736724008976E-3</v>
      </c>
      <c r="U39" s="26"/>
      <c r="V39" s="72" t="s">
        <v>57</v>
      </c>
      <c r="W39" s="38">
        <f>+'TOTAL ABRIL POR REGIÓN'!W39+'TOTAL MAYO POR REGIÓN'!W39+'TOTAL JUNIO POR REGIÓN'!W39</f>
        <v>4797</v>
      </c>
      <c r="X39" s="40">
        <f>+'TOTAL ABRIL POR REGIÓN'!X39+'TOTAL MAYO POR REGIÓN'!X39+'TOTAL JUNIO POR REGIÓN'!X39</f>
        <v>4791</v>
      </c>
      <c r="Y39" s="87">
        <f>+X39/W39</f>
        <v>0.99874921826141339</v>
      </c>
      <c r="Z39" s="40">
        <f>+W39-X39</f>
        <v>6</v>
      </c>
      <c r="AA39" s="87">
        <f>+Z39/W39</f>
        <v>1.2507817385866166E-3</v>
      </c>
    </row>
    <row r="40" spans="1:27" x14ac:dyDescent="0.25">
      <c r="A40" s="72" t="s">
        <v>58</v>
      </c>
      <c r="B40" s="38">
        <f>+'TOTAL ABRIL POR REGIÓN'!B40+'TOTAL MAYO POR REGIÓN'!B40+'TOTAL JUNIO POR REGIÓN'!B40</f>
        <v>11209</v>
      </c>
      <c r="C40" s="38">
        <f>+'TOTAL ABRIL POR REGIÓN'!C40+'TOTAL MAYO POR REGIÓN'!C40+'TOTAL JUNIO POR REGIÓN'!C40</f>
        <v>11106</v>
      </c>
      <c r="D40" s="87">
        <f t="shared" ref="D40:D49" si="20">+C40/B40</f>
        <v>0.99081095548220177</v>
      </c>
      <c r="E40" s="73">
        <f t="shared" ref="E40:E49" si="21">+B40-C40</f>
        <v>103</v>
      </c>
      <c r="F40" s="87">
        <f t="shared" ref="F40:F49" si="22">+E40/B40</f>
        <v>9.1890445177981971E-3</v>
      </c>
      <c r="G40" s="25"/>
      <c r="H40" s="72" t="s">
        <v>58</v>
      </c>
      <c r="I40" s="38">
        <f>+'TOTAL ABRIL POR REGIÓN'!I40+'TOTAL MAYO POR REGIÓN'!I40+'TOTAL JUNIO POR REGIÓN'!I40</f>
        <v>0</v>
      </c>
      <c r="J40" s="38">
        <f>+'TOTAL ABRIL POR REGIÓN'!J40+'TOTAL MAYO POR REGIÓN'!J40+'TOTAL JUNIO POR REGIÓN'!J40</f>
        <v>0</v>
      </c>
      <c r="K40" s="39">
        <v>0</v>
      </c>
      <c r="L40" s="40">
        <f t="shared" ref="L40:L47" si="23">+I40-J40</f>
        <v>0</v>
      </c>
      <c r="M40" s="39">
        <v>0</v>
      </c>
      <c r="N40" s="26"/>
      <c r="O40" s="72" t="s">
        <v>58</v>
      </c>
      <c r="P40" s="38">
        <f>+'TOTAL ABRIL POR REGIÓN'!P40+'TOTAL MAYO POR REGIÓN'!P40+'TOTAL JUNIO POR REGIÓN'!P40</f>
        <v>5746</v>
      </c>
      <c r="Q40" s="38">
        <f>+'TOTAL ABRIL POR REGIÓN'!Q40+'TOTAL MAYO POR REGIÓN'!Q40+'TOTAL JUNIO POR REGIÓN'!Q40</f>
        <v>5735</v>
      </c>
      <c r="R40" s="87">
        <f t="shared" ref="R40:R47" si="24">+Q40/P40</f>
        <v>0.99808562478245733</v>
      </c>
      <c r="S40" s="40">
        <f t="shared" ref="S40:S47" si="25">+P40-Q40</f>
        <v>11</v>
      </c>
      <c r="T40" s="87">
        <f t="shared" ref="T40:T47" si="26">+S40/P40</f>
        <v>1.9143752175426383E-3</v>
      </c>
      <c r="U40" s="26"/>
      <c r="V40" s="72" t="s">
        <v>58</v>
      </c>
      <c r="W40" s="38">
        <f>+'TOTAL ABRIL POR REGIÓN'!W40+'TOTAL MAYO POR REGIÓN'!W40+'TOTAL JUNIO POR REGIÓN'!W40</f>
        <v>6870</v>
      </c>
      <c r="X40" s="40">
        <f>+'TOTAL ABRIL POR REGIÓN'!X40+'TOTAL MAYO POR REGIÓN'!X40+'TOTAL JUNIO POR REGIÓN'!X40</f>
        <v>6851</v>
      </c>
      <c r="Y40" s="87">
        <f t="shared" ref="Y40:Y47" si="27">+X40/W40</f>
        <v>0.99723435225618628</v>
      </c>
      <c r="Z40" s="40">
        <f t="shared" ref="Z40:Z46" si="28">+W40-X40</f>
        <v>19</v>
      </c>
      <c r="AA40" s="87">
        <f t="shared" ref="AA40:AA47" si="29">+Z40/W40</f>
        <v>2.7656477438136825E-3</v>
      </c>
    </row>
    <row r="41" spans="1:27" x14ac:dyDescent="0.25">
      <c r="A41" s="72" t="s">
        <v>59</v>
      </c>
      <c r="B41" s="38">
        <f>+'TOTAL ABRIL POR REGIÓN'!B41+'TOTAL MAYO POR REGIÓN'!B41+'TOTAL JUNIO POR REGIÓN'!B41</f>
        <v>153</v>
      </c>
      <c r="C41" s="38">
        <f>+'TOTAL ABRIL POR REGIÓN'!C41+'TOTAL MAYO POR REGIÓN'!C41+'TOTAL JUNIO POR REGIÓN'!C41</f>
        <v>153</v>
      </c>
      <c r="D41" s="87">
        <f t="shared" si="20"/>
        <v>1</v>
      </c>
      <c r="E41" s="73">
        <f t="shared" si="21"/>
        <v>0</v>
      </c>
      <c r="F41" s="87">
        <f t="shared" si="22"/>
        <v>0</v>
      </c>
      <c r="G41" s="25"/>
      <c r="H41" s="72" t="s">
        <v>59</v>
      </c>
      <c r="I41" s="38">
        <f>+'TOTAL ABRIL POR REGIÓN'!I41+'TOTAL MAYO POR REGIÓN'!I41+'TOTAL JUNIO POR REGIÓN'!I41</f>
        <v>0</v>
      </c>
      <c r="J41" s="38">
        <f>+'TOTAL ABRIL POR REGIÓN'!J41+'TOTAL MAYO POR REGIÓN'!J41+'TOTAL JUNIO POR REGIÓN'!J41</f>
        <v>0</v>
      </c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f>+'TOTAL ABRIL POR REGIÓN'!P41+'TOTAL MAYO POR REGIÓN'!P41+'TOTAL JUNIO POR REGIÓN'!P41</f>
        <v>117</v>
      </c>
      <c r="Q41" s="38">
        <f>+'TOTAL ABRIL POR REGIÓN'!Q41+'TOTAL MAYO POR REGIÓN'!Q41+'TOTAL JUNIO POR REGIÓN'!Q41</f>
        <v>117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f>+'TOTAL ABRIL POR REGIÓN'!W41+'TOTAL MAYO POR REGIÓN'!W41+'TOTAL JUNIO POR REGIÓN'!W41</f>
        <v>223</v>
      </c>
      <c r="X41" s="40">
        <f>+'TOTAL ABRIL POR REGIÓN'!X41+'TOTAL MAYO POR REGIÓN'!X41+'TOTAL JUNIO POR REGIÓN'!X41</f>
        <v>221</v>
      </c>
      <c r="Y41" s="87">
        <f t="shared" si="27"/>
        <v>0.99103139013452912</v>
      </c>
      <c r="Z41" s="40">
        <f t="shared" si="28"/>
        <v>2</v>
      </c>
      <c r="AA41" s="87">
        <f t="shared" si="29"/>
        <v>8.9686098654708519E-3</v>
      </c>
    </row>
    <row r="42" spans="1:27" x14ac:dyDescent="0.25">
      <c r="A42" s="72" t="s">
        <v>60</v>
      </c>
      <c r="B42" s="38">
        <f>+'TOTAL ABRIL POR REGIÓN'!B42+'TOTAL MAYO POR REGIÓN'!B42+'TOTAL JUNIO POR REGIÓN'!B42</f>
        <v>126</v>
      </c>
      <c r="C42" s="38">
        <f>+'TOTAL ABRIL POR REGIÓN'!C42+'TOTAL MAYO POR REGIÓN'!C42+'TOTAL JUNIO POR REGIÓN'!C42</f>
        <v>126</v>
      </c>
      <c r="D42" s="87">
        <f t="shared" si="20"/>
        <v>1</v>
      </c>
      <c r="E42" s="73">
        <f t="shared" si="21"/>
        <v>0</v>
      </c>
      <c r="F42" s="87">
        <f t="shared" si="22"/>
        <v>0</v>
      </c>
      <c r="G42" s="25"/>
      <c r="H42" s="72" t="s">
        <v>60</v>
      </c>
      <c r="I42" s="38">
        <f>+'TOTAL ABRIL POR REGIÓN'!I42+'TOTAL MAYO POR REGIÓN'!I42+'TOTAL JUNIO POR REGIÓN'!I42</f>
        <v>0</v>
      </c>
      <c r="J42" s="38">
        <f>+'TOTAL ABRIL POR REGIÓN'!J42+'TOTAL MAYO POR REGIÓN'!J42+'TOTAL JUNIO POR REGIÓN'!J42</f>
        <v>0</v>
      </c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f>+'TOTAL ABRIL POR REGIÓN'!P42+'TOTAL MAYO POR REGIÓN'!P42+'TOTAL JUNIO POR REGIÓN'!P42</f>
        <v>106</v>
      </c>
      <c r="Q42" s="38">
        <f>+'TOTAL ABRIL POR REGIÓN'!Q42+'TOTAL MAYO POR REGIÓN'!Q42+'TOTAL JUNIO POR REGIÓN'!Q42</f>
        <v>106</v>
      </c>
      <c r="R42" s="87">
        <f t="shared" si="24"/>
        <v>1</v>
      </c>
      <c r="S42" s="40">
        <f t="shared" si="25"/>
        <v>0</v>
      </c>
      <c r="T42" s="87">
        <f t="shared" si="26"/>
        <v>0</v>
      </c>
      <c r="U42" s="26"/>
      <c r="V42" s="72" t="s">
        <v>60</v>
      </c>
      <c r="W42" s="38">
        <f>+'TOTAL ABRIL POR REGIÓN'!W42+'TOTAL MAYO POR REGIÓN'!W42+'TOTAL JUNIO POR REGIÓN'!W42</f>
        <v>302</v>
      </c>
      <c r="X42" s="40">
        <f>+'TOTAL ABRIL POR REGIÓN'!X42+'TOTAL MAYO POR REGIÓN'!X42+'TOTAL JUNIO POR REGIÓN'!X42</f>
        <v>299</v>
      </c>
      <c r="Y42" s="87">
        <f t="shared" si="27"/>
        <v>0.99006622516556286</v>
      </c>
      <c r="Z42" s="40">
        <f t="shared" si="28"/>
        <v>3</v>
      </c>
      <c r="AA42" s="87">
        <f t="shared" si="29"/>
        <v>9.9337748344370865E-3</v>
      </c>
    </row>
    <row r="43" spans="1:27" x14ac:dyDescent="0.25">
      <c r="A43" s="72" t="s">
        <v>61</v>
      </c>
      <c r="B43" s="38">
        <f>+'TOTAL ABRIL POR REGIÓN'!B43+'TOTAL MAYO POR REGIÓN'!B43+'TOTAL JUNIO POR REGIÓN'!B43</f>
        <v>780</v>
      </c>
      <c r="C43" s="38">
        <f>+'TOTAL ABRIL POR REGIÓN'!C43+'TOTAL MAYO POR REGIÓN'!C43+'TOTAL JUNIO POR REGIÓN'!C43</f>
        <v>774</v>
      </c>
      <c r="D43" s="87">
        <f t="shared" si="20"/>
        <v>0.99230769230769234</v>
      </c>
      <c r="E43" s="73">
        <f t="shared" si="21"/>
        <v>6</v>
      </c>
      <c r="F43" s="87">
        <f t="shared" si="22"/>
        <v>7.6923076923076927E-3</v>
      </c>
      <c r="G43" s="25"/>
      <c r="H43" s="72" t="s">
        <v>61</v>
      </c>
      <c r="I43" s="38">
        <f>+'TOTAL ABRIL POR REGIÓN'!I43+'TOTAL MAYO POR REGIÓN'!I43+'TOTAL JUNIO POR REGIÓN'!I43</f>
        <v>0</v>
      </c>
      <c r="J43" s="38">
        <f>+'TOTAL ABRIL POR REGIÓN'!J43+'TOTAL MAYO POR REGIÓN'!J43+'TOTAL JUNIO POR REGIÓN'!J43</f>
        <v>0</v>
      </c>
      <c r="K43" s="39">
        <v>0</v>
      </c>
      <c r="L43" s="40">
        <f t="shared" si="23"/>
        <v>0</v>
      </c>
      <c r="M43" s="39">
        <v>0</v>
      </c>
      <c r="N43" s="26"/>
      <c r="O43" s="72" t="s">
        <v>61</v>
      </c>
      <c r="P43" s="38">
        <f>+'TOTAL ABRIL POR REGIÓN'!P43+'TOTAL MAYO POR REGIÓN'!P43+'TOTAL JUNIO POR REGIÓN'!P43</f>
        <v>627</v>
      </c>
      <c r="Q43" s="38">
        <f>+'TOTAL ABRIL POR REGIÓN'!Q43+'TOTAL MAYO POR REGIÓN'!Q43+'TOTAL JUNIO POR REGIÓN'!Q43</f>
        <v>624</v>
      </c>
      <c r="R43" s="87">
        <f t="shared" si="24"/>
        <v>0.99521531100478466</v>
      </c>
      <c r="S43" s="40">
        <f t="shared" si="25"/>
        <v>3</v>
      </c>
      <c r="T43" s="87">
        <f t="shared" si="26"/>
        <v>4.7846889952153108E-3</v>
      </c>
      <c r="U43" s="26"/>
      <c r="V43" s="72" t="s">
        <v>61</v>
      </c>
      <c r="W43" s="38">
        <f>+'TOTAL ABRIL POR REGIÓN'!W43+'TOTAL MAYO POR REGIÓN'!W43+'TOTAL JUNIO POR REGIÓN'!W43</f>
        <v>734</v>
      </c>
      <c r="X43" s="40">
        <f>+'TOTAL ABRIL POR REGIÓN'!X43+'TOTAL MAYO POR REGIÓN'!X43+'TOTAL JUNIO POR REGIÓN'!X43</f>
        <v>732</v>
      </c>
      <c r="Y43" s="87">
        <f t="shared" si="27"/>
        <v>0.99727520435967298</v>
      </c>
      <c r="Z43" s="40">
        <f t="shared" si="28"/>
        <v>2</v>
      </c>
      <c r="AA43" s="87">
        <f t="shared" si="29"/>
        <v>2.7247956403269754E-3</v>
      </c>
    </row>
    <row r="44" spans="1:27" x14ac:dyDescent="0.25">
      <c r="A44" s="72" t="s">
        <v>62</v>
      </c>
      <c r="B44" s="38">
        <f>+'TOTAL ABRIL POR REGIÓN'!B44+'TOTAL MAYO POR REGIÓN'!B44+'TOTAL JUNIO POR REGIÓN'!B44</f>
        <v>62</v>
      </c>
      <c r="C44" s="38">
        <f>+'TOTAL ABRIL POR REGIÓN'!C44+'TOTAL MAYO POR REGIÓN'!C44+'TOTAL JUNIO POR REGIÓN'!C44</f>
        <v>61</v>
      </c>
      <c r="D44" s="87">
        <f t="shared" si="20"/>
        <v>0.9838709677419355</v>
      </c>
      <c r="E44" s="73">
        <f t="shared" si="21"/>
        <v>1</v>
      </c>
      <c r="F44" s="87">
        <f t="shared" si="22"/>
        <v>1.6129032258064516E-2</v>
      </c>
      <c r="G44" s="25"/>
      <c r="H44" s="72" t="s">
        <v>62</v>
      </c>
      <c r="I44" s="38">
        <f>+'TOTAL ABRIL POR REGIÓN'!I44+'TOTAL MAYO POR REGIÓN'!I44+'TOTAL JUNIO POR REGIÓN'!I44</f>
        <v>0</v>
      </c>
      <c r="J44" s="38">
        <f>+'TOTAL ABRIL POR REGIÓN'!J44+'TOTAL MAYO POR REGIÓN'!J44+'TOTAL JUNIO POR REGIÓN'!J44</f>
        <v>0</v>
      </c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f>+'TOTAL ABRIL POR REGIÓN'!P44+'TOTAL MAYO POR REGIÓN'!P44+'TOTAL JUNIO POR REGIÓN'!P44</f>
        <v>58</v>
      </c>
      <c r="Q44" s="38">
        <f>+'TOTAL ABRIL POR REGIÓN'!Q44+'TOTAL MAYO POR REGIÓN'!Q44+'TOTAL JUNIO POR REGIÓN'!Q44</f>
        <v>58</v>
      </c>
      <c r="R44" s="87">
        <f t="shared" si="24"/>
        <v>1</v>
      </c>
      <c r="S44" s="40">
        <f t="shared" si="25"/>
        <v>0</v>
      </c>
      <c r="T44" s="87">
        <f t="shared" si="26"/>
        <v>0</v>
      </c>
      <c r="U44" s="26"/>
      <c r="V44" s="72" t="s">
        <v>62</v>
      </c>
      <c r="W44" s="38">
        <f>+'TOTAL ABRIL POR REGIÓN'!W44+'TOTAL MAYO POR REGIÓN'!W44+'TOTAL JUNIO POR REGIÓN'!W44</f>
        <v>153</v>
      </c>
      <c r="X44" s="40">
        <f>+'TOTAL ABRIL POR REGIÓN'!X44+'TOTAL MAYO POR REGIÓN'!X44+'TOTAL JUNIO POR REGIÓN'!X44</f>
        <v>151</v>
      </c>
      <c r="Y44" s="87">
        <f t="shared" si="27"/>
        <v>0.98692810457516345</v>
      </c>
      <c r="Z44" s="40">
        <f t="shared" si="28"/>
        <v>2</v>
      </c>
      <c r="AA44" s="87">
        <f t="shared" si="29"/>
        <v>1.3071895424836602E-2</v>
      </c>
    </row>
    <row r="45" spans="1:27" x14ac:dyDescent="0.25">
      <c r="A45" s="72" t="s">
        <v>63</v>
      </c>
      <c r="B45" s="38">
        <f>+'TOTAL ABRIL POR REGIÓN'!B45+'TOTAL MAYO POR REGIÓN'!B45+'TOTAL JUNIO POR REGIÓN'!B45</f>
        <v>605</v>
      </c>
      <c r="C45" s="38">
        <f>+'TOTAL ABRIL POR REGIÓN'!C45+'TOTAL MAYO POR REGIÓN'!C45+'TOTAL JUNIO POR REGIÓN'!C45</f>
        <v>604</v>
      </c>
      <c r="D45" s="87">
        <f t="shared" si="20"/>
        <v>0.99834710743801658</v>
      </c>
      <c r="E45" s="73">
        <f t="shared" si="21"/>
        <v>1</v>
      </c>
      <c r="F45" s="87">
        <f t="shared" si="22"/>
        <v>1.652892561983471E-3</v>
      </c>
      <c r="G45" s="25"/>
      <c r="H45" s="72" t="s">
        <v>63</v>
      </c>
      <c r="I45" s="38">
        <f>+'TOTAL ABRIL POR REGIÓN'!I45+'TOTAL MAYO POR REGIÓN'!I45+'TOTAL JUNIO POR REGIÓN'!I45</f>
        <v>0</v>
      </c>
      <c r="J45" s="38">
        <f>+'TOTAL ABRIL POR REGIÓN'!J45+'TOTAL MAYO POR REGIÓN'!J45+'TOTAL JUNIO POR REGIÓN'!J45</f>
        <v>0</v>
      </c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f>+'TOTAL ABRIL POR REGIÓN'!P45+'TOTAL MAYO POR REGIÓN'!P45+'TOTAL JUNIO POR REGIÓN'!P45</f>
        <v>514</v>
      </c>
      <c r="Q45" s="38">
        <f>+'TOTAL ABRIL POR REGIÓN'!Q45+'TOTAL MAYO POR REGIÓN'!Q45+'TOTAL JUNIO POR REGIÓN'!Q45</f>
        <v>513</v>
      </c>
      <c r="R45" s="87">
        <f t="shared" si="24"/>
        <v>0.99805447470817121</v>
      </c>
      <c r="S45" s="40">
        <f t="shared" si="25"/>
        <v>1</v>
      </c>
      <c r="T45" s="87">
        <f t="shared" si="26"/>
        <v>1.9455252918287938E-3</v>
      </c>
      <c r="U45" s="26"/>
      <c r="V45" s="72" t="s">
        <v>63</v>
      </c>
      <c r="W45" s="38">
        <f>+'TOTAL ABRIL POR REGIÓN'!W45+'TOTAL MAYO POR REGIÓN'!W45+'TOTAL JUNIO POR REGIÓN'!W45</f>
        <v>621</v>
      </c>
      <c r="X45" s="40">
        <f>+'TOTAL ABRIL POR REGIÓN'!X45+'TOTAL MAYO POR REGIÓN'!X45+'TOTAL JUNIO POR REGIÓN'!X45</f>
        <v>614</v>
      </c>
      <c r="Y45" s="87">
        <f t="shared" si="27"/>
        <v>0.98872785829307563</v>
      </c>
      <c r="Z45" s="40">
        <f t="shared" si="28"/>
        <v>7</v>
      </c>
      <c r="AA45" s="87">
        <f t="shared" si="29"/>
        <v>1.1272141706924315E-2</v>
      </c>
    </row>
    <row r="46" spans="1:27" x14ac:dyDescent="0.25">
      <c r="A46" s="72" t="s">
        <v>64</v>
      </c>
      <c r="B46" s="38">
        <f>+'TOTAL ABRIL POR REGIÓN'!B46+'TOTAL MAYO POR REGIÓN'!B46+'TOTAL JUNIO POR REGIÓN'!B46</f>
        <v>1092</v>
      </c>
      <c r="C46" s="38">
        <f>+'TOTAL ABRIL POR REGIÓN'!C46+'TOTAL MAYO POR REGIÓN'!C46+'TOTAL JUNIO POR REGIÓN'!C46</f>
        <v>1086</v>
      </c>
      <c r="D46" s="87">
        <f t="shared" si="20"/>
        <v>0.99450549450549453</v>
      </c>
      <c r="E46" s="73">
        <f t="shared" si="21"/>
        <v>6</v>
      </c>
      <c r="F46" s="87">
        <f t="shared" si="22"/>
        <v>5.4945054945054949E-3</v>
      </c>
      <c r="G46" s="25"/>
      <c r="H46" s="72" t="s">
        <v>64</v>
      </c>
      <c r="I46" s="38">
        <f>+'TOTAL ABRIL POR REGIÓN'!I46+'TOTAL MAYO POR REGIÓN'!I46+'TOTAL JUNIO POR REGIÓN'!I46</f>
        <v>0</v>
      </c>
      <c r="J46" s="38">
        <f>+'TOTAL ABRIL POR REGIÓN'!J46+'TOTAL MAYO POR REGIÓN'!J46+'TOTAL JUNIO POR REGIÓN'!J46</f>
        <v>0</v>
      </c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f>+'TOTAL ABRIL POR REGIÓN'!P46+'TOTAL MAYO POR REGIÓN'!P46+'TOTAL JUNIO POR REGIÓN'!P46</f>
        <v>707</v>
      </c>
      <c r="Q46" s="38">
        <f>+'TOTAL ABRIL POR REGIÓN'!Q46+'TOTAL MAYO POR REGIÓN'!Q46+'TOTAL JUNIO POR REGIÓN'!Q46</f>
        <v>704</v>
      </c>
      <c r="R46" s="87">
        <f t="shared" si="24"/>
        <v>0.99575671852899572</v>
      </c>
      <c r="S46" s="40">
        <f t="shared" si="25"/>
        <v>3</v>
      </c>
      <c r="T46" s="87">
        <f t="shared" si="26"/>
        <v>4.2432814710042432E-3</v>
      </c>
      <c r="U46" s="26"/>
      <c r="V46" s="72" t="s">
        <v>64</v>
      </c>
      <c r="W46" s="38">
        <f>+'TOTAL ABRIL POR REGIÓN'!W46+'TOTAL MAYO POR REGIÓN'!W46+'TOTAL JUNIO POR REGIÓN'!W46</f>
        <v>994</v>
      </c>
      <c r="X46" s="40">
        <f>+'TOTAL ABRIL POR REGIÓN'!X46+'TOTAL MAYO POR REGIÓN'!X46+'TOTAL JUNIO POR REGIÓN'!X46</f>
        <v>990</v>
      </c>
      <c r="Y46" s="87">
        <f t="shared" si="27"/>
        <v>0.99597585513078468</v>
      </c>
      <c r="Z46" s="40">
        <f t="shared" si="28"/>
        <v>4</v>
      </c>
      <c r="AA46" s="87">
        <f t="shared" si="29"/>
        <v>4.0241448692152921E-3</v>
      </c>
    </row>
    <row r="47" spans="1:27" x14ac:dyDescent="0.25">
      <c r="A47" s="72" t="s">
        <v>15</v>
      </c>
      <c r="B47" s="74">
        <f>SUM(B39:B46)</f>
        <v>20602</v>
      </c>
      <c r="C47" s="74">
        <f>SUM(C39:C46)</f>
        <v>20431</v>
      </c>
      <c r="D47" s="88">
        <f t="shared" si="20"/>
        <v>0.99169983496747893</v>
      </c>
      <c r="E47" s="75">
        <f t="shared" si="21"/>
        <v>171</v>
      </c>
      <c r="F47" s="88">
        <f t="shared" si="22"/>
        <v>8.3001650325211142E-3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10549</v>
      </c>
      <c r="Q47" s="74">
        <f>SUM(Q39:Q46)</f>
        <v>10516</v>
      </c>
      <c r="R47" s="88">
        <f t="shared" si="24"/>
        <v>0.99687174139728885</v>
      </c>
      <c r="S47" s="84">
        <f t="shared" si="25"/>
        <v>33</v>
      </c>
      <c r="T47" s="88">
        <f t="shared" si="26"/>
        <v>3.1282586027111575E-3</v>
      </c>
      <c r="U47" s="26"/>
      <c r="V47" s="72" t="s">
        <v>15</v>
      </c>
      <c r="W47" s="74">
        <f>SUM(W39:W46)</f>
        <v>14694</v>
      </c>
      <c r="X47" s="74">
        <f>SUM(X39:X46)</f>
        <v>14649</v>
      </c>
      <c r="Y47" s="88">
        <f t="shared" si="27"/>
        <v>0.99693752552062065</v>
      </c>
      <c r="Z47" s="84">
        <f>SUM(Z39:Z46)</f>
        <v>45</v>
      </c>
      <c r="AA47" s="88">
        <f t="shared" si="29"/>
        <v>3.0624744793793387E-3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30743</v>
      </c>
      <c r="C49" s="44">
        <f t="shared" ref="C49" si="30">SUM(C47,C35,C21)</f>
        <v>30519</v>
      </c>
      <c r="D49" s="58">
        <f t="shared" si="20"/>
        <v>0.99271378850470027</v>
      </c>
      <c r="E49" s="79">
        <f t="shared" si="21"/>
        <v>224</v>
      </c>
      <c r="F49" s="59">
        <f t="shared" si="22"/>
        <v>7.286211495299743E-3</v>
      </c>
      <c r="G49" s="25"/>
      <c r="H49" s="43" t="s">
        <v>15</v>
      </c>
      <c r="I49" s="44">
        <f>+'TOTAL ABRIL POR REGIÓN'!I49+'TOTAL MAYO POR REGIÓN'!I49+'TOTAL JUNIO POR REGIÓN'!I49</f>
        <v>133781</v>
      </c>
      <c r="J49" s="44">
        <f>+'TOTAL ABRIL POR REGIÓN'!J49+'TOTAL MAYO POR REGIÓN'!J49+'TOTAL JUNIO POR REGIÓN'!J49</f>
        <v>127513</v>
      </c>
      <c r="K49" s="58">
        <f t="shared" ref="K49" si="31">+J49/I49</f>
        <v>0.95314730791367985</v>
      </c>
      <c r="L49" s="44">
        <f>+I49-J49</f>
        <v>6268</v>
      </c>
      <c r="M49" s="59">
        <f t="shared" ref="M49" si="32">+L49/I49</f>
        <v>4.6852692086320182E-2</v>
      </c>
      <c r="N49" s="26"/>
      <c r="O49" s="43" t="s">
        <v>15</v>
      </c>
      <c r="P49" s="47">
        <f>SUM(P47,P35,P21)</f>
        <v>19209</v>
      </c>
      <c r="Q49" s="47">
        <f t="shared" ref="Q49:S49" si="33">SUM(Q47,Q35,Q21)</f>
        <v>19155</v>
      </c>
      <c r="R49" s="77">
        <f t="shared" ref="R49" si="34">+Q49/P49</f>
        <v>0.99718881774168355</v>
      </c>
      <c r="S49" s="79">
        <f t="shared" si="33"/>
        <v>54</v>
      </c>
      <c r="T49" s="78">
        <f t="shared" ref="T49" si="35">+S49/P49</f>
        <v>2.811182258316414E-3</v>
      </c>
      <c r="U49" s="26"/>
      <c r="V49" s="43" t="s">
        <v>15</v>
      </c>
      <c r="W49" s="47">
        <f>SUM(W47,W35,W21)</f>
        <v>22293</v>
      </c>
      <c r="X49" s="47">
        <f t="shared" ref="X49:Z49" si="36">SUM(X47,X35,X21)</f>
        <v>22219</v>
      </c>
      <c r="Y49" s="58">
        <f t="shared" ref="Y49" si="37">+X49/W49</f>
        <v>0.99668057237697927</v>
      </c>
      <c r="Z49" s="79">
        <f t="shared" si="36"/>
        <v>74</v>
      </c>
      <c r="AA49" s="59">
        <f t="shared" ref="AA49" si="38">+Z49/W49</f>
        <v>3.3194276230206791E-3</v>
      </c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83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ht="15" customHeight="1" x14ac:dyDescent="0.25">
      <c r="A9" s="118" t="s">
        <v>19</v>
      </c>
      <c r="B9" s="121" t="s">
        <v>65</v>
      </c>
      <c r="C9" s="124" t="s">
        <v>20</v>
      </c>
      <c r="D9" s="18"/>
    </row>
    <row r="10" spans="1:4" ht="15" customHeight="1" x14ac:dyDescent="0.25">
      <c r="A10" s="119"/>
      <c r="B10" s="122"/>
      <c r="C10" s="125"/>
      <c r="D10" s="18"/>
    </row>
    <row r="11" spans="1:4" ht="15.75" customHeight="1" thickBot="1" x14ac:dyDescent="0.3">
      <c r="A11" s="120"/>
      <c r="B11" s="123"/>
      <c r="C11" s="126"/>
      <c r="D11" s="18"/>
    </row>
    <row r="12" spans="1:4" x14ac:dyDescent="0.25">
      <c r="A12" s="5" t="s">
        <v>21</v>
      </c>
      <c r="B12" s="20">
        <f>+B34</f>
        <v>10229</v>
      </c>
      <c r="C12" s="21">
        <f>+B12/B16</f>
        <v>0.15355630948449275</v>
      </c>
      <c r="D12" s="18"/>
    </row>
    <row r="13" spans="1:4" x14ac:dyDescent="0.25">
      <c r="A13" s="19" t="s">
        <v>22</v>
      </c>
      <c r="B13" s="20">
        <f>+B51</f>
        <v>42664</v>
      </c>
      <c r="C13" s="22">
        <f>+B13/B16</f>
        <v>0.64046596811481071</v>
      </c>
      <c r="D13" s="18"/>
    </row>
    <row r="14" spans="1:4" x14ac:dyDescent="0.25">
      <c r="A14" s="19" t="s">
        <v>23</v>
      </c>
      <c r="B14" s="20">
        <f>+B68</f>
        <v>6507</v>
      </c>
      <c r="C14" s="22">
        <f>+B14/B16</f>
        <v>9.7682168913441614E-2</v>
      </c>
      <c r="D14" s="18"/>
    </row>
    <row r="15" spans="1:4" x14ac:dyDescent="0.25">
      <c r="A15" s="23" t="s">
        <v>18</v>
      </c>
      <c r="B15" s="24">
        <f>+B85</f>
        <v>7214</v>
      </c>
      <c r="C15" s="22">
        <f>+B15/B16</f>
        <v>0.10829555348725493</v>
      </c>
      <c r="D15" s="18"/>
    </row>
    <row r="16" spans="1:4" x14ac:dyDescent="0.25">
      <c r="A16" s="127" t="s">
        <v>24</v>
      </c>
      <c r="B16" s="129">
        <f>SUM(B12:B15)</f>
        <v>66614</v>
      </c>
      <c r="C16" s="131">
        <f>SUM(C12:C15)</f>
        <v>1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661</v>
      </c>
      <c r="C21" s="2">
        <v>659</v>
      </c>
      <c r="D21" s="3">
        <f t="shared" ref="D21:D34" si="0">+B21-C21</f>
        <v>2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23</v>
      </c>
      <c r="C23" s="51">
        <v>21</v>
      </c>
      <c r="D23" s="3">
        <f t="shared" si="0"/>
        <v>2</v>
      </c>
    </row>
    <row r="24" spans="1:4" x14ac:dyDescent="0.25">
      <c r="A24" s="4" t="s">
        <v>8</v>
      </c>
      <c r="B24" s="50">
        <v>411</v>
      </c>
      <c r="C24" s="51">
        <v>407</v>
      </c>
      <c r="D24" s="3">
        <f t="shared" si="0"/>
        <v>4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4255</v>
      </c>
      <c r="C26" s="51">
        <v>4248</v>
      </c>
      <c r="D26" s="3">
        <f t="shared" si="0"/>
        <v>7</v>
      </c>
    </row>
    <row r="27" spans="1:4" x14ac:dyDescent="0.25">
      <c r="A27" s="4" t="s">
        <v>11</v>
      </c>
      <c r="B27" s="50">
        <v>77</v>
      </c>
      <c r="C27" s="51">
        <v>77</v>
      </c>
      <c r="D27" s="3">
        <f t="shared" si="0"/>
        <v>0</v>
      </c>
    </row>
    <row r="28" spans="1:4" x14ac:dyDescent="0.25">
      <c r="A28" s="4" t="s">
        <v>12</v>
      </c>
      <c r="B28" s="50">
        <v>4720</v>
      </c>
      <c r="C28" s="51">
        <v>4705</v>
      </c>
      <c r="D28" s="3">
        <f t="shared" si="0"/>
        <v>15</v>
      </c>
    </row>
    <row r="29" spans="1:4" x14ac:dyDescent="0.25">
      <c r="A29" s="4" t="s">
        <v>13</v>
      </c>
      <c r="B29" s="50">
        <v>82</v>
      </c>
      <c r="C29" s="51">
        <v>82</v>
      </c>
      <c r="D29" s="3">
        <f t="shared" si="0"/>
        <v>0</v>
      </c>
    </row>
    <row r="30" spans="1:4" x14ac:dyDescent="0.25">
      <c r="A30" s="4" t="s">
        <v>14</v>
      </c>
      <c r="B30" s="50"/>
      <c r="C30" s="51"/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10229</v>
      </c>
      <c r="C34" s="8">
        <f>SUM(C21:C33)</f>
        <v>10199</v>
      </c>
      <c r="D34" s="10">
        <f t="shared" si="0"/>
        <v>30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7061</v>
      </c>
      <c r="C38" s="2">
        <v>7028</v>
      </c>
      <c r="D38" s="49">
        <f t="shared" ref="D38:D51" si="1">+B38-C38</f>
        <v>33</v>
      </c>
    </row>
    <row r="39" spans="1:4" x14ac:dyDescent="0.25">
      <c r="A39" s="4" t="s">
        <v>6</v>
      </c>
      <c r="B39" s="97"/>
      <c r="C39" s="98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25825</v>
      </c>
      <c r="C43" s="2">
        <v>25378</v>
      </c>
      <c r="D43" s="3">
        <f t="shared" si="1"/>
        <v>447</v>
      </c>
    </row>
    <row r="44" spans="1:4" x14ac:dyDescent="0.25">
      <c r="A44" s="4" t="s">
        <v>11</v>
      </c>
      <c r="B44" s="50">
        <v>17</v>
      </c>
      <c r="C44" s="2">
        <v>17</v>
      </c>
      <c r="D44" s="3">
        <f t="shared" si="1"/>
        <v>0</v>
      </c>
    </row>
    <row r="45" spans="1:4" x14ac:dyDescent="0.25">
      <c r="A45" s="4" t="s">
        <v>12</v>
      </c>
      <c r="B45" s="1">
        <f>3063+6698</f>
        <v>9761</v>
      </c>
      <c r="C45" s="2">
        <f>3037+5784</f>
        <v>8821</v>
      </c>
      <c r="D45" s="3">
        <f t="shared" si="1"/>
        <v>940</v>
      </c>
    </row>
    <row r="46" spans="1:4" x14ac:dyDescent="0.25">
      <c r="A46" s="4" t="s">
        <v>13</v>
      </c>
      <c r="B46" s="1"/>
      <c r="C46" s="2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42664</v>
      </c>
      <c r="C51" s="9">
        <f>SUM(C38:C50)</f>
        <v>41244</v>
      </c>
      <c r="D51" s="10">
        <f t="shared" si="1"/>
        <v>1420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156</v>
      </c>
      <c r="C55" s="2">
        <v>156</v>
      </c>
      <c r="D55" s="3">
        <f t="shared" ref="D55:D68" si="2">+B55-C55</f>
        <v>0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4</v>
      </c>
      <c r="C57" s="51">
        <v>4</v>
      </c>
      <c r="D57" s="3">
        <f t="shared" si="2"/>
        <v>0</v>
      </c>
    </row>
    <row r="58" spans="1:4" x14ac:dyDescent="0.25">
      <c r="A58" s="4" t="s">
        <v>8</v>
      </c>
      <c r="B58" s="50">
        <v>63</v>
      </c>
      <c r="C58" s="51">
        <v>63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6091</v>
      </c>
      <c r="C60" s="51">
        <v>6090</v>
      </c>
      <c r="D60" s="3">
        <f t="shared" si="2"/>
        <v>1</v>
      </c>
    </row>
    <row r="61" spans="1:4" x14ac:dyDescent="0.25">
      <c r="A61" s="4" t="s">
        <v>11</v>
      </c>
      <c r="B61" s="50">
        <v>1</v>
      </c>
      <c r="C61" s="51">
        <v>1</v>
      </c>
      <c r="D61" s="3">
        <f t="shared" si="2"/>
        <v>0</v>
      </c>
    </row>
    <row r="62" spans="1:4" x14ac:dyDescent="0.25">
      <c r="A62" s="4" t="s">
        <v>12</v>
      </c>
      <c r="B62" s="50">
        <v>113</v>
      </c>
      <c r="C62" s="51">
        <v>110</v>
      </c>
      <c r="D62" s="3">
        <f t="shared" si="2"/>
        <v>3</v>
      </c>
    </row>
    <row r="63" spans="1:4" x14ac:dyDescent="0.25">
      <c r="A63" s="4" t="s">
        <v>13</v>
      </c>
      <c r="B63" s="50">
        <v>79</v>
      </c>
      <c r="C63" s="51">
        <v>79</v>
      </c>
      <c r="D63" s="3">
        <f t="shared" si="2"/>
        <v>0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6507</v>
      </c>
      <c r="C68" s="9">
        <f>SUM(C55:C67)</f>
        <v>6503</v>
      </c>
      <c r="D68" s="10">
        <f t="shared" si="2"/>
        <v>4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327</v>
      </c>
      <c r="C72" s="2">
        <v>327</v>
      </c>
      <c r="D72" s="3">
        <f t="shared" ref="D72:D85" si="3">+B72-C72</f>
        <v>0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7</v>
      </c>
      <c r="C74" s="51">
        <v>7</v>
      </c>
      <c r="D74" s="3">
        <f t="shared" si="3"/>
        <v>0</v>
      </c>
    </row>
    <row r="75" spans="1:4" x14ac:dyDescent="0.25">
      <c r="A75" s="4" t="s">
        <v>8</v>
      </c>
      <c r="B75" s="50">
        <v>80</v>
      </c>
      <c r="C75" s="51">
        <v>80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6074</v>
      </c>
      <c r="C77" s="51">
        <v>6072</v>
      </c>
      <c r="D77" s="3">
        <f t="shared" si="3"/>
        <v>2</v>
      </c>
    </row>
    <row r="78" spans="1:4" x14ac:dyDescent="0.25">
      <c r="A78" s="4" t="s">
        <v>11</v>
      </c>
      <c r="B78" s="50">
        <v>2</v>
      </c>
      <c r="C78" s="51">
        <v>2</v>
      </c>
      <c r="D78" s="3">
        <f t="shared" si="3"/>
        <v>0</v>
      </c>
    </row>
    <row r="79" spans="1:4" x14ac:dyDescent="0.25">
      <c r="A79" s="4" t="s">
        <v>12</v>
      </c>
      <c r="B79" s="50">
        <v>637</v>
      </c>
      <c r="C79" s="51">
        <v>633</v>
      </c>
      <c r="D79" s="3">
        <f t="shared" si="3"/>
        <v>4</v>
      </c>
    </row>
    <row r="80" spans="1:4" x14ac:dyDescent="0.25">
      <c r="A80" s="4" t="s">
        <v>13</v>
      </c>
      <c r="B80" s="50">
        <v>87</v>
      </c>
      <c r="C80" s="51">
        <v>87</v>
      </c>
      <c r="D80" s="3">
        <f t="shared" si="3"/>
        <v>0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7214</v>
      </c>
      <c r="C85" s="13">
        <f>SUM(C72:C84)</f>
        <v>7208</v>
      </c>
      <c r="D85" s="14">
        <f t="shared" si="3"/>
        <v>6</v>
      </c>
    </row>
    <row r="87" spans="1:4" x14ac:dyDescent="0.25">
      <c r="B87" s="60">
        <f>+B77+B60+B43+B26</f>
        <v>42245</v>
      </c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paperSize="5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7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84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ht="15" customHeight="1" x14ac:dyDescent="0.25">
      <c r="A9" s="118" t="s">
        <v>19</v>
      </c>
      <c r="B9" s="121" t="s">
        <v>65</v>
      </c>
      <c r="C9" s="124" t="s">
        <v>20</v>
      </c>
      <c r="D9" s="18"/>
    </row>
    <row r="10" spans="1:4" ht="15" customHeight="1" x14ac:dyDescent="0.25">
      <c r="A10" s="119"/>
      <c r="B10" s="122"/>
      <c r="C10" s="125"/>
      <c r="D10" s="18"/>
    </row>
    <row r="11" spans="1:4" ht="15.75" customHeight="1" thickBot="1" x14ac:dyDescent="0.3">
      <c r="A11" s="142"/>
      <c r="B11" s="123"/>
      <c r="C11" s="126"/>
      <c r="D11" s="18"/>
    </row>
    <row r="12" spans="1:4" x14ac:dyDescent="0.25">
      <c r="A12" s="19" t="s">
        <v>21</v>
      </c>
      <c r="B12" s="20">
        <f>+B34</f>
        <v>10636</v>
      </c>
      <c r="C12" s="21">
        <f>+B12/B16</f>
        <v>0.1467095190145799</v>
      </c>
      <c r="D12" s="18"/>
    </row>
    <row r="13" spans="1:4" x14ac:dyDescent="0.25">
      <c r="A13" s="19" t="s">
        <v>22</v>
      </c>
      <c r="B13" s="20">
        <f>+B51</f>
        <v>48144</v>
      </c>
      <c r="C13" s="22">
        <f>+B13/B16</f>
        <v>0.66408265169593228</v>
      </c>
      <c r="D13" s="18"/>
    </row>
    <row r="14" spans="1:4" x14ac:dyDescent="0.25">
      <c r="A14" s="19" t="s">
        <v>23</v>
      </c>
      <c r="B14" s="20">
        <f>+B68</f>
        <v>6153</v>
      </c>
      <c r="C14" s="22">
        <f>+B14/B16</f>
        <v>8.487247748182683E-2</v>
      </c>
      <c r="D14" s="18"/>
    </row>
    <row r="15" spans="1:4" x14ac:dyDescent="0.25">
      <c r="A15" s="48" t="s">
        <v>18</v>
      </c>
      <c r="B15" s="24">
        <f>+B85</f>
        <v>7564</v>
      </c>
      <c r="C15" s="22">
        <f>+B15/B16</f>
        <v>0.104335351807661</v>
      </c>
      <c r="D15" s="18"/>
    </row>
    <row r="16" spans="1:4" x14ac:dyDescent="0.25">
      <c r="A16" s="127" t="s">
        <v>24</v>
      </c>
      <c r="B16" s="129">
        <f>SUM(B12:B15)</f>
        <v>72497</v>
      </c>
      <c r="C16" s="131">
        <f>SUM(C12:C15)</f>
        <v>0.99999999999999989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619</v>
      </c>
      <c r="C21" s="2">
        <v>607</v>
      </c>
      <c r="D21" s="3">
        <f t="shared" ref="D21:D34" si="0">+B21-C21</f>
        <v>12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32</v>
      </c>
      <c r="C23" s="51">
        <v>32</v>
      </c>
      <c r="D23" s="3">
        <f t="shared" si="0"/>
        <v>0</v>
      </c>
    </row>
    <row r="24" spans="1:4" x14ac:dyDescent="0.25">
      <c r="A24" s="4" t="s">
        <v>8</v>
      </c>
      <c r="B24" s="50">
        <v>441</v>
      </c>
      <c r="C24" s="51">
        <v>438</v>
      </c>
      <c r="D24" s="3">
        <f t="shared" si="0"/>
        <v>3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2410</v>
      </c>
      <c r="C26" s="51">
        <v>2400</v>
      </c>
      <c r="D26" s="3">
        <f t="shared" si="0"/>
        <v>10</v>
      </c>
    </row>
    <row r="27" spans="1:4" x14ac:dyDescent="0.25">
      <c r="A27" s="4" t="s">
        <v>11</v>
      </c>
      <c r="B27" s="50">
        <v>85</v>
      </c>
      <c r="C27" s="51">
        <v>85</v>
      </c>
      <c r="D27" s="3">
        <f t="shared" si="0"/>
        <v>0</v>
      </c>
    </row>
    <row r="28" spans="1:4" x14ac:dyDescent="0.25">
      <c r="A28" s="4" t="s">
        <v>12</v>
      </c>
      <c r="B28" s="50">
        <v>5298</v>
      </c>
      <c r="C28" s="51">
        <v>5264</v>
      </c>
      <c r="D28" s="3">
        <f t="shared" si="0"/>
        <v>34</v>
      </c>
    </row>
    <row r="29" spans="1:4" x14ac:dyDescent="0.25">
      <c r="A29" s="4" t="s">
        <v>13</v>
      </c>
      <c r="B29" s="50">
        <v>1751</v>
      </c>
      <c r="C29" s="51">
        <v>1751</v>
      </c>
      <c r="D29" s="3">
        <f t="shared" si="0"/>
        <v>0</v>
      </c>
    </row>
    <row r="30" spans="1:4" x14ac:dyDescent="0.25">
      <c r="A30" s="4" t="s">
        <v>14</v>
      </c>
      <c r="B30" s="50"/>
      <c r="C30" s="51"/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10636</v>
      </c>
      <c r="C34" s="9">
        <f>SUM(C21:C33)</f>
        <v>10577</v>
      </c>
      <c r="D34" s="10">
        <f t="shared" si="0"/>
        <v>59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8870</v>
      </c>
      <c r="C38" s="2">
        <v>8689</v>
      </c>
      <c r="D38" s="49">
        <f t="shared" ref="D38:D51" si="1">+B38-C38</f>
        <v>181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28620</v>
      </c>
      <c r="C43" s="2">
        <v>27176</v>
      </c>
      <c r="D43" s="3">
        <f t="shared" si="1"/>
        <v>1444</v>
      </c>
    </row>
    <row r="44" spans="1:4" x14ac:dyDescent="0.25">
      <c r="A44" s="4" t="s">
        <v>11</v>
      </c>
      <c r="B44" s="50">
        <v>27</v>
      </c>
      <c r="C44" s="51">
        <v>27</v>
      </c>
      <c r="D44" s="3">
        <f t="shared" si="1"/>
        <v>0</v>
      </c>
    </row>
    <row r="45" spans="1:4" x14ac:dyDescent="0.25">
      <c r="A45" s="4" t="s">
        <v>12</v>
      </c>
      <c r="B45" s="1">
        <f>3759+6868</f>
        <v>10627</v>
      </c>
      <c r="C45" s="2">
        <f>3707+6375</f>
        <v>10082</v>
      </c>
      <c r="D45" s="3">
        <f t="shared" si="1"/>
        <v>545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48144</v>
      </c>
      <c r="C51" s="9">
        <f>SUM(C38:C50)</f>
        <v>45974</v>
      </c>
      <c r="D51" s="10">
        <f t="shared" si="1"/>
        <v>2170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189</v>
      </c>
      <c r="C55" s="2">
        <v>186</v>
      </c>
      <c r="D55" s="3">
        <f t="shared" ref="D55:D68" si="2">+B55-C55</f>
        <v>3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5</v>
      </c>
      <c r="C57" s="51">
        <v>5</v>
      </c>
      <c r="D57" s="3">
        <f t="shared" si="2"/>
        <v>0</v>
      </c>
    </row>
    <row r="58" spans="1:4" x14ac:dyDescent="0.25">
      <c r="A58" s="4" t="s">
        <v>8</v>
      </c>
      <c r="B58" s="50">
        <v>74</v>
      </c>
      <c r="C58" s="51">
        <v>74</v>
      </c>
      <c r="D58" s="3">
        <f t="shared" si="2"/>
        <v>0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3256</v>
      </c>
      <c r="C60" s="51">
        <v>3248</v>
      </c>
      <c r="D60" s="3">
        <f t="shared" si="2"/>
        <v>8</v>
      </c>
    </row>
    <row r="61" spans="1:4" x14ac:dyDescent="0.25">
      <c r="A61" s="4" t="s">
        <v>11</v>
      </c>
      <c r="B61" s="50"/>
      <c r="C61" s="51"/>
      <c r="D61" s="3">
        <f t="shared" si="2"/>
        <v>0</v>
      </c>
    </row>
    <row r="62" spans="1:4" x14ac:dyDescent="0.25">
      <c r="A62" s="4" t="s">
        <v>12</v>
      </c>
      <c r="B62" s="50">
        <v>154</v>
      </c>
      <c r="C62" s="51">
        <v>154</v>
      </c>
      <c r="D62" s="3">
        <f t="shared" si="2"/>
        <v>0</v>
      </c>
    </row>
    <row r="63" spans="1:4" x14ac:dyDescent="0.25">
      <c r="A63" s="4" t="s">
        <v>13</v>
      </c>
      <c r="B63" s="50">
        <v>2475</v>
      </c>
      <c r="C63" s="51">
        <v>2475</v>
      </c>
      <c r="D63" s="3">
        <f t="shared" si="2"/>
        <v>0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6153</v>
      </c>
      <c r="C68" s="9">
        <f>SUM(C55:C67)</f>
        <v>6142</v>
      </c>
      <c r="D68" s="10">
        <f t="shared" si="2"/>
        <v>11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294</v>
      </c>
      <c r="C72" s="2">
        <v>289</v>
      </c>
      <c r="D72" s="3">
        <f t="shared" ref="D72:D85" si="3">+B72-C72</f>
        <v>5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10</v>
      </c>
      <c r="C74" s="51">
        <v>7</v>
      </c>
      <c r="D74" s="3">
        <f t="shared" si="3"/>
        <v>3</v>
      </c>
    </row>
    <row r="75" spans="1:4" x14ac:dyDescent="0.25">
      <c r="A75" s="4" t="s">
        <v>8</v>
      </c>
      <c r="B75" s="50">
        <v>80</v>
      </c>
      <c r="C75" s="51">
        <v>80</v>
      </c>
      <c r="D75" s="3">
        <f t="shared" si="3"/>
        <v>0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3442</v>
      </c>
      <c r="C77" s="51">
        <v>3435</v>
      </c>
      <c r="D77" s="3">
        <f t="shared" si="3"/>
        <v>7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648</v>
      </c>
      <c r="C79" s="51">
        <v>643</v>
      </c>
      <c r="D79" s="3">
        <f t="shared" si="3"/>
        <v>5</v>
      </c>
    </row>
    <row r="80" spans="1:4" x14ac:dyDescent="0.25">
      <c r="A80" s="4" t="s">
        <v>13</v>
      </c>
      <c r="B80" s="50">
        <v>3087</v>
      </c>
      <c r="C80" s="51">
        <v>3087</v>
      </c>
      <c r="D80" s="3">
        <f t="shared" si="3"/>
        <v>0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7564</v>
      </c>
      <c r="C85" s="13">
        <f>SUM(C72:C84)</f>
        <v>7544</v>
      </c>
      <c r="D85" s="14">
        <f t="shared" si="3"/>
        <v>20</v>
      </c>
    </row>
    <row r="87" spans="1:4" x14ac:dyDescent="0.25">
      <c r="B87" s="60">
        <f>+B77+B60+B43+B26</f>
        <v>37728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paperSize="5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88"/>
  <sheetViews>
    <sheetView showGridLines="0" workbookViewId="0">
      <selection sqref="A1:D85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08" t="s">
        <v>66</v>
      </c>
      <c r="C2" s="109"/>
      <c r="D2" s="18"/>
    </row>
    <row r="3" spans="1:4" ht="15.75" thickBot="1" x14ac:dyDescent="0.3">
      <c r="A3" s="18"/>
      <c r="B3" s="110" t="s">
        <v>85</v>
      </c>
      <c r="C3" s="111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2" t="s">
        <v>67</v>
      </c>
      <c r="B6" s="113"/>
      <c r="C6" s="15"/>
      <c r="D6" s="18"/>
    </row>
    <row r="7" spans="1:4" x14ac:dyDescent="0.25">
      <c r="A7" s="114"/>
      <c r="B7" s="115"/>
      <c r="C7" s="16"/>
      <c r="D7" s="18"/>
    </row>
    <row r="8" spans="1:4" ht="15.75" thickBot="1" x14ac:dyDescent="0.3">
      <c r="A8" s="116"/>
      <c r="B8" s="117"/>
      <c r="C8" s="17"/>
      <c r="D8" s="18"/>
    </row>
    <row r="9" spans="1:4" ht="15" customHeight="1" x14ac:dyDescent="0.25">
      <c r="A9" s="118" t="s">
        <v>19</v>
      </c>
      <c r="B9" s="121" t="s">
        <v>65</v>
      </c>
      <c r="C9" s="124" t="s">
        <v>20</v>
      </c>
      <c r="D9" s="18"/>
    </row>
    <row r="10" spans="1:4" ht="15" customHeight="1" x14ac:dyDescent="0.25">
      <c r="A10" s="119"/>
      <c r="B10" s="122"/>
      <c r="C10" s="125"/>
      <c r="D10" s="18"/>
    </row>
    <row r="11" spans="1:4" ht="15.75" customHeight="1" thickBot="1" x14ac:dyDescent="0.3">
      <c r="A11" s="142"/>
      <c r="B11" s="123"/>
      <c r="C11" s="126"/>
      <c r="D11" s="18"/>
    </row>
    <row r="12" spans="1:4" x14ac:dyDescent="0.25">
      <c r="A12" s="19" t="s">
        <v>21</v>
      </c>
      <c r="B12" s="20">
        <f>+B34</f>
        <v>9878</v>
      </c>
      <c r="C12" s="21">
        <f>+B12/B16</f>
        <v>0.14762011507135919</v>
      </c>
      <c r="D12" s="18"/>
    </row>
    <row r="13" spans="1:4" x14ac:dyDescent="0.25">
      <c r="A13" s="19" t="s">
        <v>22</v>
      </c>
      <c r="B13" s="20">
        <f>+B51</f>
        <v>42973</v>
      </c>
      <c r="C13" s="22">
        <f>+B13/B16</f>
        <v>0.64220279459015173</v>
      </c>
      <c r="D13" s="18"/>
    </row>
    <row r="14" spans="1:4" x14ac:dyDescent="0.25">
      <c r="A14" s="19" t="s">
        <v>23</v>
      </c>
      <c r="B14" s="20">
        <f>+B68</f>
        <v>6549</v>
      </c>
      <c r="C14" s="22">
        <f>+B14/B16</f>
        <v>9.7870432638421878E-2</v>
      </c>
      <c r="D14" s="18"/>
    </row>
    <row r="15" spans="1:4" x14ac:dyDescent="0.25">
      <c r="A15" s="48" t="s">
        <v>18</v>
      </c>
      <c r="B15" s="24">
        <f>+B85</f>
        <v>7515</v>
      </c>
      <c r="C15" s="22">
        <f>+B15/B16</f>
        <v>0.11230665770006724</v>
      </c>
      <c r="D15" s="18"/>
    </row>
    <row r="16" spans="1:4" x14ac:dyDescent="0.25">
      <c r="A16" s="127" t="s">
        <v>24</v>
      </c>
      <c r="B16" s="129">
        <f>SUM(B12:B15)</f>
        <v>66915</v>
      </c>
      <c r="C16" s="131">
        <f>SUM(C12:C15)</f>
        <v>1</v>
      </c>
      <c r="D16" s="18"/>
    </row>
    <row r="17" spans="1:4" ht="15.75" thickBot="1" x14ac:dyDescent="0.3">
      <c r="A17" s="128"/>
      <c r="B17" s="130"/>
      <c r="C17" s="132"/>
      <c r="D17" s="18"/>
    </row>
    <row r="18" spans="1:4" x14ac:dyDescent="0.25">
      <c r="A18" s="102" t="s">
        <v>0</v>
      </c>
      <c r="B18" s="103"/>
      <c r="C18" s="103"/>
      <c r="D18" s="104"/>
    </row>
    <row r="19" spans="1:4" ht="15.75" thickBot="1" x14ac:dyDescent="0.3">
      <c r="A19" s="105"/>
      <c r="B19" s="106"/>
      <c r="C19" s="106"/>
      <c r="D19" s="107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v>764</v>
      </c>
      <c r="C21" s="2">
        <v>736</v>
      </c>
      <c r="D21" s="3">
        <f t="shared" ref="D21:D34" si="0">+B21-C21</f>
        <v>28</v>
      </c>
    </row>
    <row r="22" spans="1:4" x14ac:dyDescent="0.25">
      <c r="A22" s="4" t="s">
        <v>6</v>
      </c>
      <c r="B22" s="50"/>
      <c r="C22" s="51"/>
      <c r="D22" s="3">
        <f t="shared" si="0"/>
        <v>0</v>
      </c>
    </row>
    <row r="23" spans="1:4" x14ac:dyDescent="0.25">
      <c r="A23" s="4" t="s">
        <v>7</v>
      </c>
      <c r="B23" s="50">
        <v>30</v>
      </c>
      <c r="C23" s="51">
        <v>27</v>
      </c>
      <c r="D23" s="3">
        <f t="shared" si="0"/>
        <v>3</v>
      </c>
    </row>
    <row r="24" spans="1:4" x14ac:dyDescent="0.25">
      <c r="A24" s="4" t="s">
        <v>8</v>
      </c>
      <c r="B24" s="50">
        <v>467</v>
      </c>
      <c r="C24" s="51">
        <v>455</v>
      </c>
      <c r="D24" s="3">
        <f t="shared" si="0"/>
        <v>12</v>
      </c>
    </row>
    <row r="25" spans="1:4" x14ac:dyDescent="0.25">
      <c r="A25" s="4" t="s">
        <v>9</v>
      </c>
      <c r="B25" s="50"/>
      <c r="C25" s="51"/>
      <c r="D25" s="3">
        <f t="shared" si="0"/>
        <v>0</v>
      </c>
    </row>
    <row r="26" spans="1:4" x14ac:dyDescent="0.25">
      <c r="A26" s="4" t="s">
        <v>10</v>
      </c>
      <c r="B26" s="50">
        <v>1894</v>
      </c>
      <c r="C26" s="51">
        <v>1874</v>
      </c>
      <c r="D26" s="3">
        <f t="shared" si="0"/>
        <v>20</v>
      </c>
    </row>
    <row r="27" spans="1:4" x14ac:dyDescent="0.25">
      <c r="A27" s="4" t="s">
        <v>11</v>
      </c>
      <c r="B27" s="50">
        <v>94</v>
      </c>
      <c r="C27" s="51">
        <v>91</v>
      </c>
      <c r="D27" s="3">
        <f t="shared" si="0"/>
        <v>3</v>
      </c>
    </row>
    <row r="28" spans="1:4" x14ac:dyDescent="0.25">
      <c r="A28" s="4" t="s">
        <v>12</v>
      </c>
      <c r="B28" s="50">
        <v>4462</v>
      </c>
      <c r="C28" s="51">
        <v>4403</v>
      </c>
      <c r="D28" s="3">
        <f t="shared" si="0"/>
        <v>59</v>
      </c>
    </row>
    <row r="29" spans="1:4" x14ac:dyDescent="0.25">
      <c r="A29" s="4" t="s">
        <v>13</v>
      </c>
      <c r="B29" s="50">
        <v>2167</v>
      </c>
      <c r="C29" s="51">
        <v>2157</v>
      </c>
      <c r="D29" s="3">
        <f t="shared" si="0"/>
        <v>10</v>
      </c>
    </row>
    <row r="30" spans="1:4" x14ac:dyDescent="0.25">
      <c r="A30" s="4" t="s">
        <v>14</v>
      </c>
      <c r="B30" s="50"/>
      <c r="C30" s="51"/>
      <c r="D30" s="3">
        <f t="shared" si="0"/>
        <v>0</v>
      </c>
    </row>
    <row r="31" spans="1:4" x14ac:dyDescent="0.25">
      <c r="A31" s="4"/>
      <c r="B31" s="50"/>
      <c r="C31" s="51"/>
      <c r="D31" s="3">
        <f t="shared" si="0"/>
        <v>0</v>
      </c>
    </row>
    <row r="32" spans="1:4" x14ac:dyDescent="0.25">
      <c r="A32" s="4"/>
      <c r="B32" s="50"/>
      <c r="C32" s="51"/>
      <c r="D32" s="3">
        <f t="shared" si="0"/>
        <v>0</v>
      </c>
    </row>
    <row r="33" spans="1:4" x14ac:dyDescent="0.25">
      <c r="A33" s="4"/>
      <c r="B33" s="50"/>
      <c r="C33" s="51"/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9878</v>
      </c>
      <c r="C34" s="9">
        <f>SUM(C21:C33)</f>
        <v>9743</v>
      </c>
      <c r="D34" s="10">
        <f t="shared" si="0"/>
        <v>135</v>
      </c>
    </row>
    <row r="35" spans="1:4" x14ac:dyDescent="0.25">
      <c r="A35" s="102" t="s">
        <v>16</v>
      </c>
      <c r="B35" s="103"/>
      <c r="C35" s="103"/>
      <c r="D35" s="104"/>
    </row>
    <row r="36" spans="1:4" ht="15.75" thickBot="1" x14ac:dyDescent="0.3">
      <c r="A36" s="105"/>
      <c r="B36" s="106"/>
      <c r="C36" s="106"/>
      <c r="D36" s="107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v>8451</v>
      </c>
      <c r="C38" s="2">
        <v>8227</v>
      </c>
      <c r="D38" s="49">
        <f t="shared" ref="D38:D51" si="1">+B38-C38</f>
        <v>224</v>
      </c>
    </row>
    <row r="39" spans="1:4" x14ac:dyDescent="0.25">
      <c r="A39" s="4" t="s">
        <v>6</v>
      </c>
      <c r="B39" s="50"/>
      <c r="C39" s="51"/>
      <c r="D39" s="3">
        <f t="shared" si="1"/>
        <v>0</v>
      </c>
    </row>
    <row r="40" spans="1:4" x14ac:dyDescent="0.25">
      <c r="A40" s="4" t="s">
        <v>7</v>
      </c>
      <c r="B40" s="50"/>
      <c r="C40" s="51"/>
      <c r="D40" s="3">
        <f t="shared" si="1"/>
        <v>0</v>
      </c>
    </row>
    <row r="41" spans="1:4" x14ac:dyDescent="0.25">
      <c r="A41" s="4" t="s">
        <v>8</v>
      </c>
      <c r="B41" s="50"/>
      <c r="C41" s="51"/>
      <c r="D41" s="3">
        <f t="shared" si="1"/>
        <v>0</v>
      </c>
    </row>
    <row r="42" spans="1:4" x14ac:dyDescent="0.25">
      <c r="A42" s="4" t="s">
        <v>9</v>
      </c>
      <c r="B42" s="50"/>
      <c r="C42" s="51"/>
      <c r="D42" s="3">
        <f t="shared" si="1"/>
        <v>0</v>
      </c>
    </row>
    <row r="43" spans="1:4" x14ac:dyDescent="0.25">
      <c r="A43" s="4" t="s">
        <v>10</v>
      </c>
      <c r="B43" s="1">
        <v>23484</v>
      </c>
      <c r="C43" s="2">
        <v>22242</v>
      </c>
      <c r="D43" s="3">
        <f t="shared" si="1"/>
        <v>1242</v>
      </c>
    </row>
    <row r="44" spans="1:4" x14ac:dyDescent="0.25">
      <c r="A44" s="4" t="s">
        <v>11</v>
      </c>
      <c r="B44" s="50">
        <v>12</v>
      </c>
      <c r="C44" s="51">
        <v>12</v>
      </c>
      <c r="D44" s="3">
        <f t="shared" si="1"/>
        <v>0</v>
      </c>
    </row>
    <row r="45" spans="1:4" x14ac:dyDescent="0.25">
      <c r="A45" s="4" t="s">
        <v>12</v>
      </c>
      <c r="B45" s="1">
        <f>3140+7886</f>
        <v>11026</v>
      </c>
      <c r="C45" s="2">
        <f>3104+6710</f>
        <v>9814</v>
      </c>
      <c r="D45" s="3">
        <f t="shared" si="1"/>
        <v>1212</v>
      </c>
    </row>
    <row r="46" spans="1:4" x14ac:dyDescent="0.25">
      <c r="A46" s="4" t="s">
        <v>13</v>
      </c>
      <c r="B46" s="50"/>
      <c r="C46" s="51"/>
      <c r="D46" s="3">
        <f t="shared" si="1"/>
        <v>0</v>
      </c>
    </row>
    <row r="47" spans="1:4" x14ac:dyDescent="0.25">
      <c r="A47" s="4" t="s">
        <v>14</v>
      </c>
      <c r="B47" s="1"/>
      <c r="C47" s="2"/>
      <c r="D47" s="3">
        <f t="shared" si="1"/>
        <v>0</v>
      </c>
    </row>
    <row r="48" spans="1:4" x14ac:dyDescent="0.25">
      <c r="A48" s="4"/>
      <c r="B48" s="50"/>
      <c r="C48" s="51"/>
      <c r="D48" s="3">
        <f t="shared" si="1"/>
        <v>0</v>
      </c>
    </row>
    <row r="49" spans="1:4" x14ac:dyDescent="0.25">
      <c r="A49" s="4"/>
      <c r="B49" s="50"/>
      <c r="C49" s="51"/>
      <c r="D49" s="3">
        <f t="shared" si="1"/>
        <v>0</v>
      </c>
    </row>
    <row r="50" spans="1:4" x14ac:dyDescent="0.25">
      <c r="A50" s="4"/>
      <c r="B50" s="50"/>
      <c r="C50" s="51"/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42973</v>
      </c>
      <c r="C51" s="9">
        <f>SUM(C38:C50)</f>
        <v>40295</v>
      </c>
      <c r="D51" s="10">
        <f t="shared" si="1"/>
        <v>2678</v>
      </c>
    </row>
    <row r="52" spans="1:4" x14ac:dyDescent="0.25">
      <c r="A52" s="102" t="s">
        <v>17</v>
      </c>
      <c r="B52" s="103"/>
      <c r="C52" s="103"/>
      <c r="D52" s="104"/>
    </row>
    <row r="53" spans="1:4" ht="15.75" thickBot="1" x14ac:dyDescent="0.3">
      <c r="A53" s="105"/>
      <c r="B53" s="106"/>
      <c r="C53" s="106"/>
      <c r="D53" s="107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v>162</v>
      </c>
      <c r="C55" s="2">
        <v>156</v>
      </c>
      <c r="D55" s="3">
        <f t="shared" ref="D55:D68" si="2">+B55-C55</f>
        <v>6</v>
      </c>
    </row>
    <row r="56" spans="1:4" x14ac:dyDescent="0.25">
      <c r="A56" s="4" t="s">
        <v>6</v>
      </c>
      <c r="B56" s="50"/>
      <c r="C56" s="51"/>
      <c r="D56" s="3">
        <f t="shared" si="2"/>
        <v>0</v>
      </c>
    </row>
    <row r="57" spans="1:4" x14ac:dyDescent="0.25">
      <c r="A57" s="4" t="s">
        <v>7</v>
      </c>
      <c r="B57" s="50">
        <v>11</v>
      </c>
      <c r="C57" s="51">
        <v>10</v>
      </c>
      <c r="D57" s="3">
        <f t="shared" si="2"/>
        <v>1</v>
      </c>
    </row>
    <row r="58" spans="1:4" x14ac:dyDescent="0.25">
      <c r="A58" s="4" t="s">
        <v>8</v>
      </c>
      <c r="B58" s="50">
        <v>85</v>
      </c>
      <c r="C58" s="51">
        <v>81</v>
      </c>
      <c r="D58" s="3">
        <f t="shared" si="2"/>
        <v>4</v>
      </c>
    </row>
    <row r="59" spans="1:4" x14ac:dyDescent="0.25">
      <c r="A59" s="4" t="s">
        <v>9</v>
      </c>
      <c r="B59" s="50"/>
      <c r="C59" s="51"/>
      <c r="D59" s="3">
        <f t="shared" si="2"/>
        <v>0</v>
      </c>
    </row>
    <row r="60" spans="1:4" x14ac:dyDescent="0.25">
      <c r="A60" s="4" t="s">
        <v>10</v>
      </c>
      <c r="B60" s="50">
        <v>2725</v>
      </c>
      <c r="C60" s="51">
        <v>2706</v>
      </c>
      <c r="D60" s="3">
        <f t="shared" si="2"/>
        <v>19</v>
      </c>
    </row>
    <row r="61" spans="1:4" x14ac:dyDescent="0.25">
      <c r="A61" s="4" t="s">
        <v>11</v>
      </c>
      <c r="B61" s="50">
        <v>126</v>
      </c>
      <c r="C61" s="51">
        <v>123</v>
      </c>
      <c r="D61" s="3">
        <f t="shared" si="2"/>
        <v>3</v>
      </c>
    </row>
    <row r="62" spans="1:4" x14ac:dyDescent="0.25">
      <c r="A62" s="4" t="s">
        <v>12</v>
      </c>
      <c r="B62" s="50"/>
      <c r="C62" s="51"/>
      <c r="D62" s="3">
        <f t="shared" si="2"/>
        <v>0</v>
      </c>
    </row>
    <row r="63" spans="1:4" x14ac:dyDescent="0.25">
      <c r="A63" s="4" t="s">
        <v>13</v>
      </c>
      <c r="B63" s="50">
        <v>3440</v>
      </c>
      <c r="C63" s="51">
        <v>3434</v>
      </c>
      <c r="D63" s="3">
        <f t="shared" si="2"/>
        <v>6</v>
      </c>
    </row>
    <row r="64" spans="1:4" x14ac:dyDescent="0.25">
      <c r="A64" s="4" t="s">
        <v>14</v>
      </c>
      <c r="B64" s="50"/>
      <c r="C64" s="51"/>
      <c r="D64" s="3">
        <f t="shared" si="2"/>
        <v>0</v>
      </c>
    </row>
    <row r="65" spans="1:4" x14ac:dyDescent="0.25">
      <c r="A65" s="4"/>
      <c r="B65" s="50"/>
      <c r="C65" s="51"/>
      <c r="D65" s="3">
        <f t="shared" si="2"/>
        <v>0</v>
      </c>
    </row>
    <row r="66" spans="1:4" x14ac:dyDescent="0.25">
      <c r="A66" s="4"/>
      <c r="B66" s="50"/>
      <c r="C66" s="51"/>
      <c r="D66" s="3">
        <f t="shared" si="2"/>
        <v>0</v>
      </c>
    </row>
    <row r="67" spans="1:4" x14ac:dyDescent="0.25">
      <c r="A67" s="4"/>
      <c r="B67" s="50"/>
      <c r="C67" s="51"/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6549</v>
      </c>
      <c r="C68" s="9">
        <f>SUM(C55:C67)</f>
        <v>6510</v>
      </c>
      <c r="D68" s="10">
        <f t="shared" si="2"/>
        <v>39</v>
      </c>
    </row>
    <row r="69" spans="1:4" x14ac:dyDescent="0.25">
      <c r="A69" s="102" t="s">
        <v>18</v>
      </c>
      <c r="B69" s="103"/>
      <c r="C69" s="103"/>
      <c r="D69" s="104"/>
    </row>
    <row r="70" spans="1:4" ht="15.75" thickBot="1" x14ac:dyDescent="0.3">
      <c r="A70" s="105"/>
      <c r="B70" s="106"/>
      <c r="C70" s="106"/>
      <c r="D70" s="107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v>381</v>
      </c>
      <c r="C72" s="2">
        <v>377</v>
      </c>
      <c r="D72" s="3">
        <f t="shared" ref="D72:D85" si="3">+B72-C72</f>
        <v>4</v>
      </c>
    </row>
    <row r="73" spans="1:4" x14ac:dyDescent="0.25">
      <c r="A73" s="4" t="s">
        <v>6</v>
      </c>
      <c r="B73" s="50"/>
      <c r="C73" s="51"/>
      <c r="D73" s="3">
        <f t="shared" si="3"/>
        <v>0</v>
      </c>
    </row>
    <row r="74" spans="1:4" x14ac:dyDescent="0.25">
      <c r="A74" s="4" t="s">
        <v>7</v>
      </c>
      <c r="B74" s="50">
        <v>7</v>
      </c>
      <c r="C74" s="51">
        <v>7</v>
      </c>
      <c r="D74" s="3">
        <f t="shared" si="3"/>
        <v>0</v>
      </c>
    </row>
    <row r="75" spans="1:4" x14ac:dyDescent="0.25">
      <c r="A75" s="4" t="s">
        <v>8</v>
      </c>
      <c r="B75" s="50">
        <v>85</v>
      </c>
      <c r="C75" s="51">
        <v>81</v>
      </c>
      <c r="D75" s="3">
        <f t="shared" si="3"/>
        <v>4</v>
      </c>
    </row>
    <row r="76" spans="1:4" x14ac:dyDescent="0.25">
      <c r="A76" s="4" t="s">
        <v>9</v>
      </c>
      <c r="B76" s="50"/>
      <c r="C76" s="51"/>
      <c r="D76" s="3">
        <f t="shared" si="3"/>
        <v>0</v>
      </c>
    </row>
    <row r="77" spans="1:4" x14ac:dyDescent="0.25">
      <c r="A77" s="4" t="s">
        <v>10</v>
      </c>
      <c r="B77" s="50">
        <v>2699</v>
      </c>
      <c r="C77" s="51">
        <v>2680</v>
      </c>
      <c r="D77" s="3">
        <f t="shared" si="3"/>
        <v>19</v>
      </c>
    </row>
    <row r="78" spans="1:4" x14ac:dyDescent="0.25">
      <c r="A78" s="4" t="s">
        <v>11</v>
      </c>
      <c r="B78" s="50">
        <v>3</v>
      </c>
      <c r="C78" s="51">
        <v>3</v>
      </c>
      <c r="D78" s="3">
        <f t="shared" si="3"/>
        <v>0</v>
      </c>
    </row>
    <row r="79" spans="1:4" x14ac:dyDescent="0.25">
      <c r="A79" s="4" t="s">
        <v>12</v>
      </c>
      <c r="B79" s="50">
        <v>548</v>
      </c>
      <c r="C79" s="51">
        <v>541</v>
      </c>
      <c r="D79" s="3">
        <f t="shared" si="3"/>
        <v>7</v>
      </c>
    </row>
    <row r="80" spans="1:4" x14ac:dyDescent="0.25">
      <c r="A80" s="4" t="s">
        <v>13</v>
      </c>
      <c r="B80" s="50">
        <v>3792</v>
      </c>
      <c r="C80" s="51">
        <v>3778</v>
      </c>
      <c r="D80" s="3">
        <f t="shared" si="3"/>
        <v>14</v>
      </c>
    </row>
    <row r="81" spans="1:4" x14ac:dyDescent="0.25">
      <c r="A81" s="4" t="s">
        <v>14</v>
      </c>
      <c r="B81" s="50"/>
      <c r="C81" s="51"/>
      <c r="D81" s="3">
        <f t="shared" si="3"/>
        <v>0</v>
      </c>
    </row>
    <row r="82" spans="1:4" x14ac:dyDescent="0.25">
      <c r="A82" s="4"/>
      <c r="B82" s="50"/>
      <c r="C82" s="51"/>
      <c r="D82" s="3">
        <f t="shared" si="3"/>
        <v>0</v>
      </c>
    </row>
    <row r="83" spans="1:4" x14ac:dyDescent="0.25">
      <c r="A83" s="4"/>
      <c r="B83" s="50"/>
      <c r="C83" s="51"/>
      <c r="D83" s="3">
        <f t="shared" si="3"/>
        <v>0</v>
      </c>
    </row>
    <row r="84" spans="1:4" x14ac:dyDescent="0.25">
      <c r="A84" s="4"/>
      <c r="B84" s="50"/>
      <c r="C84" s="51"/>
      <c r="D84" s="3">
        <f t="shared" si="3"/>
        <v>0</v>
      </c>
    </row>
    <row r="85" spans="1:4" ht="15.75" thickBot="1" x14ac:dyDescent="0.3">
      <c r="A85" s="11" t="s">
        <v>15</v>
      </c>
      <c r="B85" s="12">
        <f>SUM(B72:B84)</f>
        <v>7515</v>
      </c>
      <c r="C85" s="13">
        <f>SUM(C72:C84)</f>
        <v>7467</v>
      </c>
      <c r="D85" s="14">
        <f t="shared" si="3"/>
        <v>48</v>
      </c>
    </row>
    <row r="87" spans="1:4" x14ac:dyDescent="0.25">
      <c r="B87" s="60">
        <f>+B77+B60+B43+B26</f>
        <v>30802</v>
      </c>
    </row>
    <row r="88" spans="1:4" x14ac:dyDescent="0.25">
      <c r="D88">
        <f>+D85+D68+D51+D34</f>
        <v>2900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paperSize="5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opLeftCell="M1" workbookViewId="0">
      <pane ySplit="6" topLeftCell="A7" activePane="bottomLeft" state="frozen"/>
      <selection activeCell="A9" sqref="A9:A11"/>
      <selection pane="bottomLeft" activeCell="W4" sqref="W4:Y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5.14062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POR MES ABRIL'!B3:C3</f>
        <v>ABRIL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72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73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v>176</v>
      </c>
      <c r="C7" s="29">
        <v>175</v>
      </c>
      <c r="D7" s="67">
        <f>+C7/B7</f>
        <v>0.99431818181818177</v>
      </c>
      <c r="E7" s="68">
        <f>+B7-C7</f>
        <v>1</v>
      </c>
      <c r="F7" s="69">
        <f>+E7/B7</f>
        <v>5.681818181818182E-3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7">
        <v>0</v>
      </c>
      <c r="N7" s="26"/>
      <c r="O7" s="66" t="s">
        <v>31</v>
      </c>
      <c r="P7" s="29">
        <v>151</v>
      </c>
      <c r="Q7" s="29">
        <v>151</v>
      </c>
      <c r="R7" s="67">
        <f>+Q7/P7</f>
        <v>1</v>
      </c>
      <c r="S7" s="30">
        <f>+P7-Q7</f>
        <v>0</v>
      </c>
      <c r="T7" s="69">
        <f>+S7/P7</f>
        <v>0</v>
      </c>
      <c r="U7" s="26"/>
      <c r="V7" s="66" t="s">
        <v>31</v>
      </c>
      <c r="W7" s="29">
        <v>71</v>
      </c>
      <c r="X7" s="29">
        <v>71</v>
      </c>
      <c r="Y7" s="67">
        <f>+X7/W7</f>
        <v>1</v>
      </c>
      <c r="Z7" s="30">
        <f>+W7-X7</f>
        <v>0</v>
      </c>
      <c r="AA7" s="69">
        <f>+Z7/W7</f>
        <v>0</v>
      </c>
    </row>
    <row r="8" spans="1:27" ht="16.5" x14ac:dyDescent="0.25">
      <c r="A8" s="66" t="s">
        <v>32</v>
      </c>
      <c r="B8" s="29">
        <v>65</v>
      </c>
      <c r="C8" s="29">
        <v>65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7">
        <v>0</v>
      </c>
      <c r="L8" s="30">
        <f t="shared" ref="L8:L21" si="3">+I8-J8</f>
        <v>0</v>
      </c>
      <c r="M8" s="67">
        <v>0</v>
      </c>
      <c r="N8" s="26"/>
      <c r="O8" s="66" t="s">
        <v>32</v>
      </c>
      <c r="P8" s="29">
        <v>79</v>
      </c>
      <c r="Q8" s="29">
        <v>79</v>
      </c>
      <c r="R8" s="67">
        <f t="shared" ref="R8:R21" si="4">+Q8/P8</f>
        <v>1</v>
      </c>
      <c r="S8" s="30">
        <f t="shared" ref="S8:S21" si="5">+P8-Q8</f>
        <v>0</v>
      </c>
      <c r="T8" s="69">
        <f t="shared" ref="T8:T21" si="6">+S8/P8</f>
        <v>0</v>
      </c>
      <c r="U8" s="26"/>
      <c r="V8" s="66" t="s">
        <v>32</v>
      </c>
      <c r="W8" s="29">
        <v>41</v>
      </c>
      <c r="X8" s="29">
        <v>41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ht="16.5" x14ac:dyDescent="0.25">
      <c r="A9" s="66" t="s">
        <v>74</v>
      </c>
      <c r="B9" s="29">
        <v>70</v>
      </c>
      <c r="C9" s="29">
        <v>70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3"/>
        <v>0</v>
      </c>
      <c r="M9" s="67">
        <v>0</v>
      </c>
      <c r="N9" s="26"/>
      <c r="O9" s="66" t="s">
        <v>74</v>
      </c>
      <c r="P9" s="29">
        <v>62</v>
      </c>
      <c r="Q9" s="29">
        <v>62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98</v>
      </c>
      <c r="X9" s="29">
        <v>98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ht="16.5" x14ac:dyDescent="0.25">
      <c r="A10" s="66" t="s">
        <v>75</v>
      </c>
      <c r="B10" s="29">
        <v>45</v>
      </c>
      <c r="C10" s="29">
        <v>45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7">
        <v>0</v>
      </c>
      <c r="L10" s="30">
        <f t="shared" si="3"/>
        <v>0</v>
      </c>
      <c r="M10" s="67">
        <v>0</v>
      </c>
      <c r="N10" s="26"/>
      <c r="O10" s="66" t="s">
        <v>75</v>
      </c>
      <c r="P10" s="29">
        <v>39</v>
      </c>
      <c r="Q10" s="29">
        <v>39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64</v>
      </c>
      <c r="X10" s="29">
        <v>63</v>
      </c>
      <c r="Y10" s="67">
        <f t="shared" si="7"/>
        <v>0.984375</v>
      </c>
      <c r="Z10" s="30">
        <f t="shared" si="8"/>
        <v>1</v>
      </c>
      <c r="AA10" s="69">
        <f t="shared" si="9"/>
        <v>1.5625E-2</v>
      </c>
    </row>
    <row r="11" spans="1:27" ht="16.5" x14ac:dyDescent="0.25">
      <c r="A11" s="66" t="s">
        <v>76</v>
      </c>
      <c r="B11" s="29">
        <v>18</v>
      </c>
      <c r="C11" s="29">
        <v>18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3"/>
        <v>0</v>
      </c>
      <c r="M11" s="67">
        <v>0</v>
      </c>
      <c r="N11" s="26"/>
      <c r="O11" s="66" t="s">
        <v>76</v>
      </c>
      <c r="P11" s="29">
        <v>12</v>
      </c>
      <c r="Q11" s="29">
        <v>12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17</v>
      </c>
      <c r="X11" s="29">
        <v>17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ht="16.5" x14ac:dyDescent="0.25">
      <c r="A12" s="66" t="s">
        <v>36</v>
      </c>
      <c r="B12" s="29">
        <v>27</v>
      </c>
      <c r="C12" s="29">
        <v>27</v>
      </c>
      <c r="D12" s="67">
        <f t="shared" si="0"/>
        <v>1</v>
      </c>
      <c r="E12" s="68">
        <f t="shared" si="1"/>
        <v>0</v>
      </c>
      <c r="F12" s="69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3"/>
        <v>0</v>
      </c>
      <c r="M12" s="67">
        <v>0</v>
      </c>
      <c r="N12" s="26"/>
      <c r="O12" s="66" t="s">
        <v>36</v>
      </c>
      <c r="P12" s="29">
        <v>33</v>
      </c>
      <c r="Q12" s="29">
        <v>32</v>
      </c>
      <c r="R12" s="67">
        <f t="shared" si="4"/>
        <v>0.96969696969696972</v>
      </c>
      <c r="S12" s="30">
        <f t="shared" si="5"/>
        <v>1</v>
      </c>
      <c r="T12" s="69">
        <f t="shared" si="6"/>
        <v>3.0303030303030304E-2</v>
      </c>
      <c r="U12" s="26"/>
      <c r="V12" s="66" t="s">
        <v>36</v>
      </c>
      <c r="W12" s="29">
        <v>19</v>
      </c>
      <c r="X12" s="29">
        <v>19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ht="16.5" x14ac:dyDescent="0.25">
      <c r="A13" s="66" t="s">
        <v>77</v>
      </c>
      <c r="B13" s="29">
        <v>14</v>
      </c>
      <c r="C13" s="29">
        <v>14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3"/>
        <v>0</v>
      </c>
      <c r="M13" s="67">
        <v>0</v>
      </c>
      <c r="N13" s="26"/>
      <c r="O13" s="66" t="s">
        <v>77</v>
      </c>
      <c r="P13" s="29">
        <v>26</v>
      </c>
      <c r="Q13" s="29">
        <v>26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23</v>
      </c>
      <c r="X13" s="29">
        <v>23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ht="16.5" x14ac:dyDescent="0.25">
      <c r="A14" s="66" t="s">
        <v>38</v>
      </c>
      <c r="B14" s="29">
        <v>79</v>
      </c>
      <c r="C14" s="29">
        <v>79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3"/>
        <v>0</v>
      </c>
      <c r="M14" s="67">
        <v>0</v>
      </c>
      <c r="N14" s="26"/>
      <c r="O14" s="66" t="s">
        <v>38</v>
      </c>
      <c r="P14" s="29">
        <v>82</v>
      </c>
      <c r="Q14" s="29">
        <v>82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30</v>
      </c>
      <c r="X14" s="29">
        <v>30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ht="16.5" x14ac:dyDescent="0.25">
      <c r="A15" s="66" t="s">
        <v>39</v>
      </c>
      <c r="B15" s="29">
        <v>102</v>
      </c>
      <c r="C15" s="29">
        <v>102</v>
      </c>
      <c r="D15" s="67">
        <f t="shared" si="0"/>
        <v>1</v>
      </c>
      <c r="E15" s="68">
        <f t="shared" si="1"/>
        <v>0</v>
      </c>
      <c r="F15" s="69">
        <f t="shared" si="2"/>
        <v>0</v>
      </c>
      <c r="G15" s="25"/>
      <c r="H15" s="66" t="s">
        <v>39</v>
      </c>
      <c r="I15" s="29"/>
      <c r="J15" s="29"/>
      <c r="K15" s="67">
        <v>0</v>
      </c>
      <c r="L15" s="30">
        <f t="shared" si="3"/>
        <v>0</v>
      </c>
      <c r="M15" s="67">
        <v>0</v>
      </c>
      <c r="N15" s="26"/>
      <c r="O15" s="66" t="s">
        <v>39</v>
      </c>
      <c r="P15" s="29">
        <v>117</v>
      </c>
      <c r="Q15" s="29">
        <v>117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76</v>
      </c>
      <c r="X15" s="29">
        <v>76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318</v>
      </c>
      <c r="C16" s="29">
        <v>317</v>
      </c>
      <c r="D16" s="67">
        <f t="shared" si="0"/>
        <v>0.99685534591194969</v>
      </c>
      <c r="E16" s="68">
        <f t="shared" si="1"/>
        <v>1</v>
      </c>
      <c r="F16" s="69">
        <f t="shared" si="2"/>
        <v>3.1446540880503146E-3</v>
      </c>
      <c r="G16" s="25"/>
      <c r="H16" s="66" t="s">
        <v>40</v>
      </c>
      <c r="I16" s="29"/>
      <c r="J16" s="29"/>
      <c r="K16" s="67">
        <v>0</v>
      </c>
      <c r="L16" s="30">
        <f t="shared" si="3"/>
        <v>0</v>
      </c>
      <c r="M16" s="67">
        <v>0</v>
      </c>
      <c r="N16" s="26"/>
      <c r="O16" s="66" t="s">
        <v>40</v>
      </c>
      <c r="P16" s="29">
        <v>243</v>
      </c>
      <c r="Q16" s="29">
        <v>243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115</v>
      </c>
      <c r="X16" s="29">
        <v>115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999</v>
      </c>
      <c r="C17" s="29">
        <v>998</v>
      </c>
      <c r="D17" s="67">
        <f t="shared" si="0"/>
        <v>0.99899899899899902</v>
      </c>
      <c r="E17" s="68">
        <f t="shared" si="1"/>
        <v>1</v>
      </c>
      <c r="F17" s="69">
        <f t="shared" si="2"/>
        <v>1.001001001001001E-3</v>
      </c>
      <c r="G17" s="25"/>
      <c r="H17" s="66" t="s">
        <v>41</v>
      </c>
      <c r="I17" s="29"/>
      <c r="J17" s="29"/>
      <c r="K17" s="67">
        <v>0</v>
      </c>
      <c r="L17" s="30">
        <f t="shared" si="3"/>
        <v>0</v>
      </c>
      <c r="M17" s="67">
        <v>0</v>
      </c>
      <c r="N17" s="26"/>
      <c r="O17" s="66" t="s">
        <v>41</v>
      </c>
      <c r="P17" s="29">
        <v>667</v>
      </c>
      <c r="Q17" s="29">
        <v>667</v>
      </c>
      <c r="R17" s="67">
        <f t="shared" si="4"/>
        <v>1</v>
      </c>
      <c r="S17" s="30">
        <f t="shared" si="5"/>
        <v>0</v>
      </c>
      <c r="T17" s="69">
        <f t="shared" si="6"/>
        <v>0</v>
      </c>
      <c r="U17" s="26"/>
      <c r="V17" s="66" t="s">
        <v>41</v>
      </c>
      <c r="W17" s="29">
        <v>520</v>
      </c>
      <c r="X17" s="29">
        <v>520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307</v>
      </c>
      <c r="C18" s="29">
        <v>306</v>
      </c>
      <c r="D18" s="67">
        <f t="shared" si="0"/>
        <v>0.99674267100977199</v>
      </c>
      <c r="E18" s="68">
        <f t="shared" si="1"/>
        <v>1</v>
      </c>
      <c r="F18" s="69">
        <f t="shared" si="2"/>
        <v>3.2573289902280132E-3</v>
      </c>
      <c r="G18" s="25"/>
      <c r="H18" s="66" t="s">
        <v>42</v>
      </c>
      <c r="I18" s="29"/>
      <c r="J18" s="29"/>
      <c r="K18" s="67">
        <v>0</v>
      </c>
      <c r="L18" s="30">
        <f t="shared" si="3"/>
        <v>0</v>
      </c>
      <c r="M18" s="67">
        <v>0</v>
      </c>
      <c r="N18" s="26"/>
      <c r="O18" s="66" t="s">
        <v>42</v>
      </c>
      <c r="P18" s="29">
        <v>316</v>
      </c>
      <c r="Q18" s="29">
        <v>316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150</v>
      </c>
      <c r="X18" s="29">
        <v>149</v>
      </c>
      <c r="Y18" s="67">
        <f t="shared" si="7"/>
        <v>0.99333333333333329</v>
      </c>
      <c r="Z18" s="30">
        <f t="shared" si="8"/>
        <v>1</v>
      </c>
      <c r="AA18" s="69">
        <f t="shared" si="9"/>
        <v>6.6666666666666671E-3</v>
      </c>
    </row>
    <row r="19" spans="1:27" x14ac:dyDescent="0.25">
      <c r="A19" s="66" t="s">
        <v>87</v>
      </c>
      <c r="B19" s="29">
        <v>117</v>
      </c>
      <c r="C19" s="29">
        <v>117</v>
      </c>
      <c r="D19" s="67">
        <f t="shared" si="0"/>
        <v>1</v>
      </c>
      <c r="E19" s="68">
        <f t="shared" si="1"/>
        <v>0</v>
      </c>
      <c r="F19" s="69">
        <f t="shared" si="2"/>
        <v>0</v>
      </c>
      <c r="G19" s="25"/>
      <c r="H19" s="66" t="s">
        <v>87</v>
      </c>
      <c r="I19" s="29"/>
      <c r="J19" s="29"/>
      <c r="K19" s="67">
        <v>0</v>
      </c>
      <c r="L19" s="30">
        <f t="shared" si="3"/>
        <v>0</v>
      </c>
      <c r="M19" s="67">
        <v>0</v>
      </c>
      <c r="N19" s="26"/>
      <c r="O19" s="66" t="s">
        <v>87</v>
      </c>
      <c r="P19" s="29">
        <v>139</v>
      </c>
      <c r="Q19" s="29">
        <v>139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87</v>
      </c>
      <c r="W19" s="29">
        <v>133</v>
      </c>
      <c r="X19" s="29">
        <v>133</v>
      </c>
      <c r="Y19" s="67">
        <f t="shared" si="7"/>
        <v>1</v>
      </c>
      <c r="Z19" s="30">
        <f t="shared" si="8"/>
        <v>0</v>
      </c>
      <c r="AA19" s="69">
        <f t="shared" si="9"/>
        <v>0</v>
      </c>
    </row>
    <row r="20" spans="1:27" x14ac:dyDescent="0.25">
      <c r="A20" s="66" t="s">
        <v>78</v>
      </c>
      <c r="B20" s="29">
        <v>70</v>
      </c>
      <c r="C20" s="29">
        <v>70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7">
        <v>0</v>
      </c>
      <c r="L20" s="30">
        <f t="shared" si="3"/>
        <v>0</v>
      </c>
      <c r="M20" s="67">
        <v>0</v>
      </c>
      <c r="N20" s="26"/>
      <c r="O20" s="66" t="s">
        <v>78</v>
      </c>
      <c r="P20" s="29">
        <v>85</v>
      </c>
      <c r="Q20" s="29">
        <v>85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62</v>
      </c>
      <c r="X20" s="29">
        <v>62</v>
      </c>
      <c r="Y20" s="67">
        <f t="shared" si="7"/>
        <v>1</v>
      </c>
      <c r="Z20" s="30">
        <f t="shared" si="8"/>
        <v>0</v>
      </c>
      <c r="AA20" s="69">
        <f t="shared" si="9"/>
        <v>0</v>
      </c>
    </row>
    <row r="21" spans="1:27" x14ac:dyDescent="0.25">
      <c r="A21" s="66" t="s">
        <v>15</v>
      </c>
      <c r="B21" s="70">
        <f>SUM(B7:B20)</f>
        <v>2407</v>
      </c>
      <c r="C21" s="70">
        <f>SUM(C7:C20)</f>
        <v>2403</v>
      </c>
      <c r="D21" s="99">
        <f t="shared" si="0"/>
        <v>0.9983381803074366</v>
      </c>
      <c r="E21" s="71">
        <f t="shared" si="1"/>
        <v>4</v>
      </c>
      <c r="F21" s="42">
        <f t="shared" si="2"/>
        <v>1.6618196925633569E-3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2051</v>
      </c>
      <c r="Q21" s="70">
        <f>SUM(Q7:Q20)</f>
        <v>2050</v>
      </c>
      <c r="R21" s="80">
        <f t="shared" si="4"/>
        <v>0.99951243295953196</v>
      </c>
      <c r="S21" s="95">
        <f t="shared" si="5"/>
        <v>1</v>
      </c>
      <c r="T21" s="42">
        <f t="shared" si="6"/>
        <v>4.8756704046806434E-4</v>
      </c>
      <c r="U21" s="26"/>
      <c r="V21" s="66" t="s">
        <v>15</v>
      </c>
      <c r="W21" s="70">
        <f>SUM(W7:W20)</f>
        <v>1419</v>
      </c>
      <c r="X21" s="70">
        <f>SUM(X7:X20)</f>
        <v>1417</v>
      </c>
      <c r="Y21" s="80">
        <f t="shared" si="7"/>
        <v>0.99859055673009156</v>
      </c>
      <c r="Z21" s="95">
        <f t="shared" si="8"/>
        <v>2</v>
      </c>
      <c r="AA21" s="42">
        <f t="shared" si="9"/>
        <v>1.4094432699083862E-3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v>72</v>
      </c>
      <c r="C25" s="35">
        <v>72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 t="e">
        <f t="shared" ref="M25" si="13">+L25/I25</f>
        <v>#DIV/0!</v>
      </c>
      <c r="N25" s="26"/>
      <c r="O25" s="63" t="s">
        <v>46</v>
      </c>
      <c r="P25" s="35">
        <v>120</v>
      </c>
      <c r="Q25" s="35">
        <v>120</v>
      </c>
      <c r="R25" s="34">
        <f>+Q25/P25</f>
        <v>1</v>
      </c>
      <c r="S25" s="81">
        <f t="shared" ref="S25:S35" si="14">+P25-Q25</f>
        <v>0</v>
      </c>
      <c r="T25" s="34">
        <f t="shared" ref="T25:T35" si="15">+S25/P25</f>
        <v>0</v>
      </c>
      <c r="U25" s="26"/>
      <c r="V25" s="63" t="s">
        <v>46</v>
      </c>
      <c r="W25" s="35">
        <v>148</v>
      </c>
      <c r="X25" s="81">
        <v>148</v>
      </c>
      <c r="Y25" s="34">
        <f>+X25/W25</f>
        <v>1</v>
      </c>
      <c r="Z25" s="81">
        <f t="shared" ref="Z25:Z35" si="16">+W25-X25</f>
        <v>0</v>
      </c>
      <c r="AA25" s="34">
        <f t="shared" ref="AA25:AA35" si="17">+Z25/W25</f>
        <v>0</v>
      </c>
    </row>
    <row r="26" spans="1:27" x14ac:dyDescent="0.25">
      <c r="A26" s="63" t="s">
        <v>47</v>
      </c>
      <c r="B26" s="35">
        <v>233</v>
      </c>
      <c r="C26" s="35">
        <v>233</v>
      </c>
      <c r="D26" s="34">
        <f t="shared" ref="D26:D35" si="18">+C26/B26</f>
        <v>1</v>
      </c>
      <c r="E26" s="64">
        <f t="shared" si="10"/>
        <v>0</v>
      </c>
      <c r="F26" s="34">
        <f t="shared" si="11"/>
        <v>0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231</v>
      </c>
      <c r="Q26" s="35">
        <v>231</v>
      </c>
      <c r="R26" s="34">
        <f t="shared" ref="R26:R35" si="19">+Q26/P26</f>
        <v>1</v>
      </c>
      <c r="S26" s="81">
        <f t="shared" si="14"/>
        <v>0</v>
      </c>
      <c r="T26" s="34">
        <f t="shared" si="15"/>
        <v>0</v>
      </c>
      <c r="U26" s="26"/>
      <c r="V26" s="63" t="s">
        <v>47</v>
      </c>
      <c r="W26" s="35">
        <v>106</v>
      </c>
      <c r="X26" s="81">
        <v>106</v>
      </c>
      <c r="Y26" s="34">
        <f t="shared" ref="Y26:Y35" si="20">+X26/W26</f>
        <v>1</v>
      </c>
      <c r="Z26" s="81">
        <f t="shared" si="16"/>
        <v>0</v>
      </c>
      <c r="AA26" s="34">
        <f t="shared" si="17"/>
        <v>0</v>
      </c>
    </row>
    <row r="27" spans="1:27" x14ac:dyDescent="0.25">
      <c r="A27" s="63" t="s">
        <v>79</v>
      </c>
      <c r="B27" s="35">
        <v>12</v>
      </c>
      <c r="C27" s="35">
        <v>12</v>
      </c>
      <c r="D27" s="34">
        <f t="shared" si="18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23</v>
      </c>
      <c r="Q27" s="35">
        <v>23</v>
      </c>
      <c r="R27" s="34">
        <f t="shared" si="19"/>
        <v>1</v>
      </c>
      <c r="S27" s="81">
        <f t="shared" si="14"/>
        <v>0</v>
      </c>
      <c r="T27" s="34">
        <f t="shared" si="15"/>
        <v>0</v>
      </c>
      <c r="U27" s="26"/>
      <c r="V27" s="63" t="s">
        <v>79</v>
      </c>
      <c r="W27" s="35">
        <v>24</v>
      </c>
      <c r="X27" s="81">
        <v>24</v>
      </c>
      <c r="Y27" s="34">
        <f t="shared" si="20"/>
        <v>1</v>
      </c>
      <c r="Z27" s="81">
        <f t="shared" si="16"/>
        <v>0</v>
      </c>
      <c r="AA27" s="34">
        <f t="shared" si="17"/>
        <v>0</v>
      </c>
    </row>
    <row r="28" spans="1:27" x14ac:dyDescent="0.25">
      <c r="A28" s="63" t="s">
        <v>80</v>
      </c>
      <c r="B28" s="35">
        <v>492</v>
      </c>
      <c r="C28" s="35">
        <v>491</v>
      </c>
      <c r="D28" s="34">
        <f t="shared" si="18"/>
        <v>0.99796747967479671</v>
      </c>
      <c r="E28" s="64">
        <f t="shared" si="10"/>
        <v>1</v>
      </c>
      <c r="F28" s="34">
        <f t="shared" si="11"/>
        <v>2.0325203252032522E-3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295</v>
      </c>
      <c r="Q28" s="35">
        <v>295</v>
      </c>
      <c r="R28" s="34">
        <f t="shared" si="19"/>
        <v>1</v>
      </c>
      <c r="S28" s="81">
        <f t="shared" si="14"/>
        <v>0</v>
      </c>
      <c r="T28" s="34">
        <f t="shared" si="15"/>
        <v>0</v>
      </c>
      <c r="U28" s="26"/>
      <c r="V28" s="63" t="s">
        <v>80</v>
      </c>
      <c r="W28" s="35">
        <v>351</v>
      </c>
      <c r="X28" s="81">
        <v>351</v>
      </c>
      <c r="Y28" s="34">
        <f t="shared" si="20"/>
        <v>1</v>
      </c>
      <c r="Z28" s="81">
        <f t="shared" si="16"/>
        <v>0</v>
      </c>
      <c r="AA28" s="34">
        <f t="shared" si="17"/>
        <v>0</v>
      </c>
    </row>
    <row r="29" spans="1:27" x14ac:dyDescent="0.25">
      <c r="A29" s="63" t="s">
        <v>86</v>
      </c>
      <c r="B29" s="35">
        <v>5</v>
      </c>
      <c r="C29" s="35">
        <v>5</v>
      </c>
      <c r="D29" s="34">
        <f>IFERROR(+C29/B29,0)</f>
        <v>1</v>
      </c>
      <c r="E29" s="64">
        <f t="shared" si="10"/>
        <v>0</v>
      </c>
      <c r="F29" s="34">
        <f>IFERROR(+E29/B29,0)</f>
        <v>0</v>
      </c>
      <c r="G29" s="25"/>
      <c r="H29" s="63" t="s">
        <v>86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86</v>
      </c>
      <c r="P29" s="35">
        <v>9</v>
      </c>
      <c r="Q29" s="35">
        <v>9</v>
      </c>
      <c r="R29" s="34">
        <f>IFERROR(+Q29/P29,"0.00%")</f>
        <v>1</v>
      </c>
      <c r="S29" s="81">
        <f t="shared" si="14"/>
        <v>0</v>
      </c>
      <c r="T29" s="34">
        <f>IFERROR(+S29/P29,"0.00%")</f>
        <v>0</v>
      </c>
      <c r="U29" s="26"/>
      <c r="V29" s="63" t="s">
        <v>86</v>
      </c>
      <c r="W29" s="35">
        <v>25</v>
      </c>
      <c r="X29" s="81">
        <v>25</v>
      </c>
      <c r="Y29" s="34">
        <f t="shared" si="20"/>
        <v>1</v>
      </c>
      <c r="Z29" s="81">
        <f t="shared" si="16"/>
        <v>0</v>
      </c>
      <c r="AA29" s="34">
        <f t="shared" si="17"/>
        <v>0</v>
      </c>
    </row>
    <row r="30" spans="1:27" x14ac:dyDescent="0.25">
      <c r="A30" s="63" t="s">
        <v>51</v>
      </c>
      <c r="B30" s="35">
        <v>99</v>
      </c>
      <c r="C30" s="35">
        <v>97</v>
      </c>
      <c r="D30" s="34">
        <f t="shared" si="18"/>
        <v>0.97979797979797978</v>
      </c>
      <c r="E30" s="64">
        <f t="shared" si="10"/>
        <v>2</v>
      </c>
      <c r="F30" s="34">
        <f t="shared" si="11"/>
        <v>2.0202020202020204E-2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95</v>
      </c>
      <c r="Q30" s="35">
        <v>95</v>
      </c>
      <c r="R30" s="34">
        <f t="shared" si="19"/>
        <v>1</v>
      </c>
      <c r="S30" s="81">
        <f t="shared" si="14"/>
        <v>0</v>
      </c>
      <c r="T30" s="34">
        <f t="shared" si="15"/>
        <v>0</v>
      </c>
      <c r="U30" s="26"/>
      <c r="V30" s="63" t="s">
        <v>51</v>
      </c>
      <c r="W30" s="35">
        <v>110</v>
      </c>
      <c r="X30" s="81">
        <v>110</v>
      </c>
      <c r="Y30" s="34">
        <f t="shared" si="20"/>
        <v>1</v>
      </c>
      <c r="Z30" s="81">
        <f t="shared" si="16"/>
        <v>0</v>
      </c>
      <c r="AA30" s="34">
        <f t="shared" si="17"/>
        <v>0</v>
      </c>
    </row>
    <row r="31" spans="1:27" x14ac:dyDescent="0.25">
      <c r="A31" s="63" t="s">
        <v>52</v>
      </c>
      <c r="B31" s="35">
        <v>101</v>
      </c>
      <c r="C31" s="35">
        <v>101</v>
      </c>
      <c r="D31" s="34">
        <f t="shared" si="18"/>
        <v>1</v>
      </c>
      <c r="E31" s="64">
        <f t="shared" si="10"/>
        <v>0</v>
      </c>
      <c r="F31" s="34">
        <f t="shared" si="11"/>
        <v>0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69</v>
      </c>
      <c r="Q31" s="35">
        <v>69</v>
      </c>
      <c r="R31" s="34">
        <f t="shared" si="19"/>
        <v>1</v>
      </c>
      <c r="S31" s="81">
        <f t="shared" si="14"/>
        <v>0</v>
      </c>
      <c r="T31" s="34">
        <f t="shared" si="15"/>
        <v>0</v>
      </c>
      <c r="U31" s="26"/>
      <c r="V31" s="63" t="s">
        <v>52</v>
      </c>
      <c r="W31" s="35">
        <v>84</v>
      </c>
      <c r="X31" s="81">
        <v>84</v>
      </c>
      <c r="Y31" s="34">
        <f t="shared" si="20"/>
        <v>1</v>
      </c>
      <c r="Z31" s="81">
        <f t="shared" si="16"/>
        <v>0</v>
      </c>
      <c r="AA31" s="34">
        <f t="shared" si="17"/>
        <v>0</v>
      </c>
    </row>
    <row r="32" spans="1:27" x14ac:dyDescent="0.25">
      <c r="A32" s="63" t="s">
        <v>53</v>
      </c>
      <c r="B32" s="35">
        <v>17</v>
      </c>
      <c r="C32" s="35">
        <v>17</v>
      </c>
      <c r="D32" s="34">
        <f t="shared" si="18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15</v>
      </c>
      <c r="Q32" s="35">
        <v>15</v>
      </c>
      <c r="R32" s="34">
        <f t="shared" si="19"/>
        <v>1</v>
      </c>
      <c r="S32" s="81">
        <f t="shared" si="14"/>
        <v>0</v>
      </c>
      <c r="T32" s="34">
        <f t="shared" si="15"/>
        <v>0</v>
      </c>
      <c r="U32" s="26"/>
      <c r="V32" s="63" t="s">
        <v>53</v>
      </c>
      <c r="W32" s="35">
        <v>29</v>
      </c>
      <c r="X32" s="81">
        <v>29</v>
      </c>
      <c r="Y32" s="34">
        <f t="shared" si="20"/>
        <v>1</v>
      </c>
      <c r="Z32" s="81">
        <f t="shared" si="16"/>
        <v>0</v>
      </c>
      <c r="AA32" s="34">
        <f t="shared" si="17"/>
        <v>0</v>
      </c>
    </row>
    <row r="33" spans="1:27" x14ac:dyDescent="0.25">
      <c r="A33" s="63" t="s">
        <v>54</v>
      </c>
      <c r="B33" s="35">
        <v>9</v>
      </c>
      <c r="C33" s="35">
        <v>9</v>
      </c>
      <c r="D33" s="34">
        <f t="shared" si="18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6</v>
      </c>
      <c r="Q33" s="35">
        <v>6</v>
      </c>
      <c r="R33" s="34">
        <f t="shared" si="19"/>
        <v>1</v>
      </c>
      <c r="S33" s="81">
        <f t="shared" si="14"/>
        <v>0</v>
      </c>
      <c r="T33" s="34">
        <f t="shared" si="15"/>
        <v>0</v>
      </c>
      <c r="U33" s="26"/>
      <c r="V33" s="63" t="s">
        <v>54</v>
      </c>
      <c r="W33" s="35">
        <v>24</v>
      </c>
      <c r="X33" s="81">
        <v>24</v>
      </c>
      <c r="Y33" s="34">
        <f t="shared" si="20"/>
        <v>1</v>
      </c>
      <c r="Z33" s="81">
        <f t="shared" si="16"/>
        <v>0</v>
      </c>
      <c r="AA33" s="34">
        <f t="shared" si="17"/>
        <v>0</v>
      </c>
    </row>
    <row r="34" spans="1:27" x14ac:dyDescent="0.25">
      <c r="A34" s="63" t="s">
        <v>55</v>
      </c>
      <c r="B34" s="35">
        <v>5</v>
      </c>
      <c r="C34" s="35">
        <v>5</v>
      </c>
      <c r="D34" s="34">
        <f t="shared" si="18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3</v>
      </c>
      <c r="Q34" s="35">
        <v>3</v>
      </c>
      <c r="R34" s="34">
        <f t="shared" si="19"/>
        <v>1</v>
      </c>
      <c r="S34" s="81">
        <f t="shared" si="14"/>
        <v>0</v>
      </c>
      <c r="T34" s="34">
        <f t="shared" si="15"/>
        <v>0</v>
      </c>
      <c r="U34" s="26"/>
      <c r="V34" s="63" t="s">
        <v>55</v>
      </c>
      <c r="W34" s="35">
        <v>5</v>
      </c>
      <c r="X34" s="81">
        <v>5</v>
      </c>
      <c r="Y34" s="34">
        <f t="shared" si="20"/>
        <v>1</v>
      </c>
      <c r="Z34" s="81">
        <f t="shared" si="16"/>
        <v>0</v>
      </c>
      <c r="AA34" s="34">
        <f t="shared" si="17"/>
        <v>0</v>
      </c>
    </row>
    <row r="35" spans="1:27" x14ac:dyDescent="0.25">
      <c r="A35" s="63" t="s">
        <v>15</v>
      </c>
      <c r="B35" s="65">
        <f>SUM(B25:B34)</f>
        <v>1045</v>
      </c>
      <c r="C35" s="65">
        <f>SUM(C25:C34)</f>
        <v>1042</v>
      </c>
      <c r="D35" s="36">
        <f t="shared" si="18"/>
        <v>0.99712918660287087</v>
      </c>
      <c r="E35" s="76">
        <f t="shared" si="10"/>
        <v>3</v>
      </c>
      <c r="F35" s="36">
        <f t="shared" si="11"/>
        <v>2.8708133971291866E-3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866</v>
      </c>
      <c r="Q35" s="85">
        <f>SUM(Q25:Q34)</f>
        <v>866</v>
      </c>
      <c r="R35" s="36">
        <f t="shared" si="19"/>
        <v>1</v>
      </c>
      <c r="S35" s="36">
        <f t="shared" si="14"/>
        <v>0</v>
      </c>
      <c r="T35" s="36">
        <f t="shared" si="15"/>
        <v>0</v>
      </c>
      <c r="U35" s="26"/>
      <c r="V35" s="63" t="s">
        <v>15</v>
      </c>
      <c r="W35" s="65">
        <f>SUM(W25:W34)</f>
        <v>906</v>
      </c>
      <c r="X35" s="65">
        <f>SUM(X25:X34)</f>
        <v>906</v>
      </c>
      <c r="Y35" s="36">
        <f t="shared" si="20"/>
        <v>1</v>
      </c>
      <c r="Z35" s="94">
        <f t="shared" si="16"/>
        <v>0</v>
      </c>
      <c r="AA35" s="36">
        <f t="shared" si="17"/>
        <v>0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v>2127</v>
      </c>
      <c r="C39" s="38">
        <v>2123</v>
      </c>
      <c r="D39" s="39">
        <f>+C39/B39</f>
        <v>0.99811941701927598</v>
      </c>
      <c r="E39" s="73">
        <f t="shared" ref="E39:E47" si="21">+B39-C39</f>
        <v>4</v>
      </c>
      <c r="F39" s="39">
        <f t="shared" ref="F39:F47" si="22">+E39/B39</f>
        <v>1.8805829807240243E-3</v>
      </c>
      <c r="G39" s="25"/>
      <c r="H39" s="72" t="s">
        <v>57</v>
      </c>
      <c r="I39" s="38"/>
      <c r="J39" s="38"/>
      <c r="K39" s="39">
        <v>0</v>
      </c>
      <c r="L39" s="40">
        <f t="shared" ref="L39:L49" si="23">+I39-J39</f>
        <v>0</v>
      </c>
      <c r="M39" s="39">
        <v>0</v>
      </c>
      <c r="N39" s="26"/>
      <c r="O39" s="72" t="s">
        <v>57</v>
      </c>
      <c r="P39" s="38">
        <v>881</v>
      </c>
      <c r="Q39" s="38">
        <v>879</v>
      </c>
      <c r="R39" s="39">
        <f>+Q39/P39</f>
        <v>0.99772985244040857</v>
      </c>
      <c r="S39" s="40">
        <f t="shared" ref="S39:S47" si="24">+P39-Q39</f>
        <v>2</v>
      </c>
      <c r="T39" s="39">
        <f t="shared" ref="T39:T47" si="25">+S39/P39</f>
        <v>2.2701475595913734E-3</v>
      </c>
      <c r="U39" s="26"/>
      <c r="V39" s="72" t="s">
        <v>57</v>
      </c>
      <c r="W39" s="38">
        <v>1584</v>
      </c>
      <c r="X39" s="40">
        <v>1583</v>
      </c>
      <c r="Y39" s="39">
        <f>+X39/W39</f>
        <v>0.99936868686868685</v>
      </c>
      <c r="Z39" s="40">
        <f t="shared" ref="Z39:Z47" si="26">+W39-X39</f>
        <v>1</v>
      </c>
      <c r="AA39" s="39">
        <f t="shared" ref="AA39:AA47" si="27">+Z39/W39</f>
        <v>6.3131313131313137E-4</v>
      </c>
    </row>
    <row r="40" spans="1:27" x14ac:dyDescent="0.25">
      <c r="A40" s="72" t="s">
        <v>58</v>
      </c>
      <c r="B40" s="38">
        <v>3698</v>
      </c>
      <c r="C40" s="38">
        <v>3681</v>
      </c>
      <c r="D40" s="39">
        <f t="shared" ref="D40:D47" si="28">+C40/B40</f>
        <v>0.99540292049756629</v>
      </c>
      <c r="E40" s="73">
        <f t="shared" si="21"/>
        <v>17</v>
      </c>
      <c r="F40" s="39">
        <f t="shared" si="22"/>
        <v>4.5970795024337478E-3</v>
      </c>
      <c r="G40" s="25"/>
      <c r="H40" s="72" t="s">
        <v>58</v>
      </c>
      <c r="I40" s="38"/>
      <c r="J40" s="38"/>
      <c r="K40" s="39">
        <v>0</v>
      </c>
      <c r="L40" s="40">
        <f t="shared" si="23"/>
        <v>0</v>
      </c>
      <c r="M40" s="39">
        <v>0</v>
      </c>
      <c r="N40" s="26"/>
      <c r="O40" s="72" t="s">
        <v>58</v>
      </c>
      <c r="P40" s="38">
        <v>1971</v>
      </c>
      <c r="Q40" s="38">
        <v>1970</v>
      </c>
      <c r="R40" s="39">
        <f t="shared" ref="R40:R47" si="29">+Q40/P40</f>
        <v>0.99949264332825971</v>
      </c>
      <c r="S40" s="40">
        <f t="shared" si="24"/>
        <v>1</v>
      </c>
      <c r="T40" s="39">
        <f t="shared" si="25"/>
        <v>5.0735667174023336E-4</v>
      </c>
      <c r="U40" s="26"/>
      <c r="V40" s="72" t="s">
        <v>58</v>
      </c>
      <c r="W40" s="38">
        <v>2360</v>
      </c>
      <c r="X40" s="40">
        <v>2359</v>
      </c>
      <c r="Y40" s="39">
        <f t="shared" ref="Y40:Y47" si="30">+X40/W40</f>
        <v>0.99957627118644066</v>
      </c>
      <c r="Z40" s="40">
        <f t="shared" si="26"/>
        <v>1</v>
      </c>
      <c r="AA40" s="39">
        <f t="shared" si="27"/>
        <v>4.2372881355932202E-4</v>
      </c>
    </row>
    <row r="41" spans="1:27" x14ac:dyDescent="0.25">
      <c r="A41" s="72" t="s">
        <v>59</v>
      </c>
      <c r="B41" s="38">
        <v>49</v>
      </c>
      <c r="C41" s="38">
        <v>49</v>
      </c>
      <c r="D41" s="39">
        <f t="shared" si="28"/>
        <v>1</v>
      </c>
      <c r="E41" s="73">
        <f t="shared" si="21"/>
        <v>0</v>
      </c>
      <c r="F41" s="39">
        <f t="shared" si="22"/>
        <v>0</v>
      </c>
      <c r="G41" s="25"/>
      <c r="H41" s="72" t="s">
        <v>59</v>
      </c>
      <c r="I41" s="38"/>
      <c r="J41" s="38"/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v>47</v>
      </c>
      <c r="Q41" s="38">
        <v>47</v>
      </c>
      <c r="R41" s="39">
        <f t="shared" si="29"/>
        <v>1</v>
      </c>
      <c r="S41" s="40">
        <f t="shared" si="24"/>
        <v>0</v>
      </c>
      <c r="T41" s="39">
        <f t="shared" si="25"/>
        <v>0</v>
      </c>
      <c r="U41" s="26"/>
      <c r="V41" s="72" t="s">
        <v>59</v>
      </c>
      <c r="W41" s="38">
        <v>58</v>
      </c>
      <c r="X41" s="40">
        <v>58</v>
      </c>
      <c r="Y41" s="39">
        <f t="shared" si="30"/>
        <v>1</v>
      </c>
      <c r="Z41" s="40">
        <f t="shared" si="26"/>
        <v>0</v>
      </c>
      <c r="AA41" s="39">
        <f t="shared" si="27"/>
        <v>0</v>
      </c>
    </row>
    <row r="42" spans="1:27" x14ac:dyDescent="0.25">
      <c r="A42" s="72" t="s">
        <v>60</v>
      </c>
      <c r="B42" s="38">
        <v>41</v>
      </c>
      <c r="C42" s="38">
        <v>41</v>
      </c>
      <c r="D42" s="39">
        <f t="shared" si="28"/>
        <v>1</v>
      </c>
      <c r="E42" s="73">
        <f t="shared" si="21"/>
        <v>0</v>
      </c>
      <c r="F42" s="39">
        <f t="shared" si="22"/>
        <v>0</v>
      </c>
      <c r="G42" s="25"/>
      <c r="H42" s="72" t="s">
        <v>60</v>
      </c>
      <c r="I42" s="38"/>
      <c r="J42" s="38"/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v>26</v>
      </c>
      <c r="Q42" s="38">
        <v>26</v>
      </c>
      <c r="R42" s="39">
        <f t="shared" si="29"/>
        <v>1</v>
      </c>
      <c r="S42" s="40">
        <f t="shared" si="24"/>
        <v>0</v>
      </c>
      <c r="T42" s="39">
        <f t="shared" si="25"/>
        <v>0</v>
      </c>
      <c r="U42" s="26"/>
      <c r="V42" s="72" t="s">
        <v>60</v>
      </c>
      <c r="W42" s="38">
        <v>83</v>
      </c>
      <c r="X42" s="40">
        <v>81</v>
      </c>
      <c r="Y42" s="39">
        <f t="shared" si="30"/>
        <v>0.97590361445783136</v>
      </c>
      <c r="Z42" s="40">
        <f t="shared" si="26"/>
        <v>2</v>
      </c>
      <c r="AA42" s="39">
        <f t="shared" si="27"/>
        <v>2.4096385542168676E-2</v>
      </c>
    </row>
    <row r="43" spans="1:27" x14ac:dyDescent="0.25">
      <c r="A43" s="72" t="s">
        <v>81</v>
      </c>
      <c r="B43" s="38">
        <v>262</v>
      </c>
      <c r="C43" s="38">
        <v>262</v>
      </c>
      <c r="D43" s="39">
        <f t="shared" si="28"/>
        <v>1</v>
      </c>
      <c r="E43" s="73">
        <f t="shared" si="21"/>
        <v>0</v>
      </c>
      <c r="F43" s="39">
        <f t="shared" si="22"/>
        <v>0</v>
      </c>
      <c r="G43" s="25"/>
      <c r="H43" s="72" t="s">
        <v>81</v>
      </c>
      <c r="I43" s="38"/>
      <c r="J43" s="38"/>
      <c r="K43" s="39">
        <v>0</v>
      </c>
      <c r="L43" s="40">
        <f t="shared" si="23"/>
        <v>0</v>
      </c>
      <c r="M43" s="39">
        <v>0</v>
      </c>
      <c r="N43" s="26"/>
      <c r="O43" s="72" t="s">
        <v>81</v>
      </c>
      <c r="P43" s="38">
        <v>236</v>
      </c>
      <c r="Q43" s="38">
        <v>236</v>
      </c>
      <c r="R43" s="39">
        <f t="shared" si="29"/>
        <v>1</v>
      </c>
      <c r="S43" s="40">
        <f t="shared" si="24"/>
        <v>0</v>
      </c>
      <c r="T43" s="39">
        <f t="shared" si="25"/>
        <v>0</v>
      </c>
      <c r="U43" s="26"/>
      <c r="V43" s="72" t="s">
        <v>81</v>
      </c>
      <c r="W43" s="38">
        <v>219</v>
      </c>
      <c r="X43" s="40">
        <v>219</v>
      </c>
      <c r="Y43" s="39">
        <f t="shared" si="30"/>
        <v>1</v>
      </c>
      <c r="Z43" s="40">
        <f t="shared" si="26"/>
        <v>0</v>
      </c>
      <c r="AA43" s="39">
        <f t="shared" si="27"/>
        <v>0</v>
      </c>
    </row>
    <row r="44" spans="1:27" x14ac:dyDescent="0.25">
      <c r="A44" s="72" t="s">
        <v>62</v>
      </c>
      <c r="B44" s="38">
        <v>18</v>
      </c>
      <c r="C44" s="38">
        <v>17</v>
      </c>
      <c r="D44" s="39">
        <f t="shared" si="28"/>
        <v>0.94444444444444442</v>
      </c>
      <c r="E44" s="73">
        <f t="shared" si="21"/>
        <v>1</v>
      </c>
      <c r="F44" s="39">
        <f t="shared" si="22"/>
        <v>5.5555555555555552E-2</v>
      </c>
      <c r="G44" s="25"/>
      <c r="H44" s="72" t="s">
        <v>62</v>
      </c>
      <c r="I44" s="38"/>
      <c r="J44" s="38"/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v>20</v>
      </c>
      <c r="Q44" s="38">
        <v>20</v>
      </c>
      <c r="R44" s="39">
        <f t="shared" si="29"/>
        <v>1</v>
      </c>
      <c r="S44" s="40">
        <f t="shared" si="24"/>
        <v>0</v>
      </c>
      <c r="T44" s="39">
        <f t="shared" si="25"/>
        <v>0</v>
      </c>
      <c r="U44" s="26"/>
      <c r="V44" s="72" t="s">
        <v>62</v>
      </c>
      <c r="W44" s="38">
        <v>40</v>
      </c>
      <c r="X44" s="40">
        <v>40</v>
      </c>
      <c r="Y44" s="39">
        <f t="shared" si="30"/>
        <v>1</v>
      </c>
      <c r="Z44" s="40">
        <f t="shared" si="26"/>
        <v>0</v>
      </c>
      <c r="AA44" s="39">
        <f t="shared" si="27"/>
        <v>0</v>
      </c>
    </row>
    <row r="45" spans="1:27" x14ac:dyDescent="0.25">
      <c r="A45" s="72" t="s">
        <v>63</v>
      </c>
      <c r="B45" s="38">
        <v>205</v>
      </c>
      <c r="C45" s="38">
        <v>205</v>
      </c>
      <c r="D45" s="39">
        <f t="shared" si="28"/>
        <v>1</v>
      </c>
      <c r="E45" s="73">
        <f t="shared" si="21"/>
        <v>0</v>
      </c>
      <c r="F45" s="39">
        <f t="shared" si="22"/>
        <v>0</v>
      </c>
      <c r="G45" s="25"/>
      <c r="H45" s="72" t="s">
        <v>63</v>
      </c>
      <c r="I45" s="38"/>
      <c r="J45" s="38"/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v>164</v>
      </c>
      <c r="Q45" s="38">
        <v>164</v>
      </c>
      <c r="R45" s="39">
        <f t="shared" si="29"/>
        <v>1</v>
      </c>
      <c r="S45" s="40">
        <f t="shared" si="24"/>
        <v>0</v>
      </c>
      <c r="T45" s="39">
        <f t="shared" si="25"/>
        <v>0</v>
      </c>
      <c r="U45" s="26"/>
      <c r="V45" s="72" t="s">
        <v>63</v>
      </c>
      <c r="W45" s="38">
        <v>215</v>
      </c>
      <c r="X45" s="40">
        <v>215</v>
      </c>
      <c r="Y45" s="39">
        <f t="shared" si="30"/>
        <v>1</v>
      </c>
      <c r="Z45" s="40">
        <f t="shared" si="26"/>
        <v>0</v>
      </c>
      <c r="AA45" s="39">
        <f t="shared" si="27"/>
        <v>0</v>
      </c>
    </row>
    <row r="46" spans="1:27" x14ac:dyDescent="0.25">
      <c r="A46" s="72" t="s">
        <v>64</v>
      </c>
      <c r="B46" s="38">
        <v>377</v>
      </c>
      <c r="C46" s="38">
        <v>376</v>
      </c>
      <c r="D46" s="39">
        <f t="shared" si="28"/>
        <v>0.99734748010610075</v>
      </c>
      <c r="E46" s="73">
        <f t="shared" si="21"/>
        <v>1</v>
      </c>
      <c r="F46" s="39">
        <f t="shared" si="22"/>
        <v>2.6525198938992041E-3</v>
      </c>
      <c r="G46" s="25"/>
      <c r="H46" s="72" t="s">
        <v>64</v>
      </c>
      <c r="I46" s="38"/>
      <c r="J46" s="38"/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v>245</v>
      </c>
      <c r="Q46" s="38">
        <v>245</v>
      </c>
      <c r="R46" s="39">
        <f t="shared" si="29"/>
        <v>1</v>
      </c>
      <c r="S46" s="40">
        <f t="shared" si="24"/>
        <v>0</v>
      </c>
      <c r="T46" s="39">
        <f t="shared" si="25"/>
        <v>0</v>
      </c>
      <c r="U46" s="26"/>
      <c r="V46" s="72" t="s">
        <v>64</v>
      </c>
      <c r="W46" s="38">
        <v>330</v>
      </c>
      <c r="X46" s="40">
        <v>330</v>
      </c>
      <c r="Y46" s="39">
        <f t="shared" si="30"/>
        <v>1</v>
      </c>
      <c r="Z46" s="40">
        <f t="shared" si="26"/>
        <v>0</v>
      </c>
      <c r="AA46" s="39">
        <f t="shared" si="27"/>
        <v>0</v>
      </c>
    </row>
    <row r="47" spans="1:27" x14ac:dyDescent="0.25">
      <c r="A47" s="72" t="s">
        <v>15</v>
      </c>
      <c r="B47" s="74">
        <f>SUM(B39:B46)</f>
        <v>6777</v>
      </c>
      <c r="C47" s="74">
        <f>SUM(C39:C46)</f>
        <v>6754</v>
      </c>
      <c r="D47" s="41">
        <f t="shared" si="28"/>
        <v>0.99660616792090895</v>
      </c>
      <c r="E47" s="75">
        <f t="shared" si="21"/>
        <v>23</v>
      </c>
      <c r="F47" s="41">
        <f t="shared" si="22"/>
        <v>3.3938320790910434E-3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84">
        <f t="shared" si="23"/>
        <v>0</v>
      </c>
      <c r="M47" s="41">
        <v>0</v>
      </c>
      <c r="N47" s="26"/>
      <c r="O47" s="72" t="s">
        <v>15</v>
      </c>
      <c r="P47" s="74">
        <f>SUM(P39:P46)</f>
        <v>3590</v>
      </c>
      <c r="Q47" s="74">
        <f>SUM(Q39:Q46)</f>
        <v>3587</v>
      </c>
      <c r="R47" s="41">
        <f t="shared" si="29"/>
        <v>0.99916434540389976</v>
      </c>
      <c r="S47" s="84">
        <f t="shared" si="24"/>
        <v>3</v>
      </c>
      <c r="T47" s="41">
        <f t="shared" si="25"/>
        <v>8.3565459610027853E-4</v>
      </c>
      <c r="U47" s="26"/>
      <c r="V47" s="72" t="s">
        <v>15</v>
      </c>
      <c r="W47" s="74">
        <f>SUM(W39:W46)</f>
        <v>4889</v>
      </c>
      <c r="X47" s="74">
        <f>SUM(X39:X46)</f>
        <v>4885</v>
      </c>
      <c r="Y47" s="41">
        <f t="shared" si="30"/>
        <v>0.9991818367764369</v>
      </c>
      <c r="Z47" s="84">
        <f t="shared" si="26"/>
        <v>4</v>
      </c>
      <c r="AA47" s="41">
        <f t="shared" si="27"/>
        <v>8.1816322356310087E-4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10229</v>
      </c>
      <c r="C49" s="44">
        <f>SUM(C47,C35,C21)</f>
        <v>10199</v>
      </c>
      <c r="D49" s="45">
        <f t="shared" ref="D49" si="31">+C49/B49</f>
        <v>0.99706716199041945</v>
      </c>
      <c r="E49" s="53">
        <f t="shared" ref="E49" si="32">+B49-C49</f>
        <v>30</v>
      </c>
      <c r="F49" s="46">
        <f t="shared" ref="F49" si="33">+E49/B49</f>
        <v>2.9328380095806042E-3</v>
      </c>
      <c r="G49" s="25"/>
      <c r="H49" s="43" t="s">
        <v>15</v>
      </c>
      <c r="I49" s="44">
        <f>+'TOTAL POR MES ABRIL'!B13</f>
        <v>42664</v>
      </c>
      <c r="J49" s="44">
        <f>+'TOTAL POR MES ABRIL'!C51</f>
        <v>41244</v>
      </c>
      <c r="K49" s="54">
        <f t="shared" ref="K49" si="34">+J49/I49</f>
        <v>0.96671666979186199</v>
      </c>
      <c r="L49" s="52">
        <f t="shared" si="23"/>
        <v>1420</v>
      </c>
      <c r="M49" s="55">
        <f t="shared" ref="M49" si="35">+L49/I49</f>
        <v>3.3283330208138007E-2</v>
      </c>
      <c r="N49" s="26"/>
      <c r="O49" s="43" t="s">
        <v>15</v>
      </c>
      <c r="P49" s="47">
        <f>SUM(P47,P35,P21)</f>
        <v>6507</v>
      </c>
      <c r="Q49" s="47">
        <f>SUM(Q47,Q35,Q21)</f>
        <v>6503</v>
      </c>
      <c r="R49" s="45">
        <f t="shared" ref="R49" si="36">+Q49/P49</f>
        <v>0.99938527739357619</v>
      </c>
      <c r="S49" s="53">
        <f t="shared" ref="S49" si="37">+P49-Q49</f>
        <v>4</v>
      </c>
      <c r="T49" s="46">
        <f t="shared" ref="T49" si="38">+S49/P49</f>
        <v>6.1472260642385119E-4</v>
      </c>
      <c r="U49" s="26"/>
      <c r="V49" s="43" t="s">
        <v>15</v>
      </c>
      <c r="W49" s="44">
        <f>SUM(W47,W35,W21)</f>
        <v>7214</v>
      </c>
      <c r="X49" s="44">
        <f>SUM(X47,X35,X21)</f>
        <v>7208</v>
      </c>
      <c r="Y49" s="45">
        <f t="shared" ref="Y49" si="39">+X49/W49</f>
        <v>0.9991682838924314</v>
      </c>
      <c r="Z49" s="53">
        <f t="shared" ref="Z49" si="40">+W49-X49</f>
        <v>6</v>
      </c>
      <c r="AA49" s="46">
        <f t="shared" ref="AA49" si="41">+Z49/W49</f>
        <v>8.3171610756861659E-4</v>
      </c>
    </row>
    <row r="51" spans="1:27" x14ac:dyDescent="0.25">
      <c r="B51" s="60"/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topLeftCell="P4" workbookViewId="0">
      <selection activeCell="T4" sqref="T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POR MES MAYO'!B3:C3</f>
        <v>MAYO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72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73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v>138</v>
      </c>
      <c r="C7" s="29">
        <v>138</v>
      </c>
      <c r="D7" s="67">
        <f>+C7/B7</f>
        <v>1</v>
      </c>
      <c r="E7" s="68">
        <f>+B7-C7</f>
        <v>0</v>
      </c>
      <c r="F7" s="69">
        <f>+E7/B7</f>
        <v>0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143</v>
      </c>
      <c r="Q7" s="29">
        <v>142</v>
      </c>
      <c r="R7" s="67">
        <f>+Q7/P7</f>
        <v>0.99300699300699302</v>
      </c>
      <c r="S7" s="30">
        <f>+P7-Q7</f>
        <v>1</v>
      </c>
      <c r="T7" s="69">
        <f>+S7/P7</f>
        <v>6.993006993006993E-3</v>
      </c>
      <c r="U7" s="26"/>
      <c r="V7" s="66" t="s">
        <v>31</v>
      </c>
      <c r="W7" s="29">
        <v>70</v>
      </c>
      <c r="X7" s="29">
        <v>70</v>
      </c>
      <c r="Y7" s="67">
        <f>+X7/W7</f>
        <v>1</v>
      </c>
      <c r="Z7" s="30">
        <f>+W7-X7</f>
        <v>0</v>
      </c>
      <c r="AA7" s="69">
        <f>+Z7/W7</f>
        <v>0</v>
      </c>
    </row>
    <row r="8" spans="1:27" ht="16.5" x14ac:dyDescent="0.25">
      <c r="A8" s="66" t="s">
        <v>32</v>
      </c>
      <c r="B8" s="29">
        <v>64</v>
      </c>
      <c r="C8" s="30">
        <v>64</v>
      </c>
      <c r="D8" s="67">
        <f t="shared" ref="D8:D21" si="0">+C8/B8</f>
        <v>1</v>
      </c>
      <c r="E8" s="68">
        <f t="shared" ref="E8:E21" si="1">+B8-C8</f>
        <v>0</v>
      </c>
      <c r="F8" s="69">
        <f t="shared" ref="F8:F21" si="2">+E8/B8</f>
        <v>0</v>
      </c>
      <c r="G8" s="25"/>
      <c r="H8" s="66" t="s">
        <v>32</v>
      </c>
      <c r="I8" s="29"/>
      <c r="J8" s="29"/>
      <c r="K8" s="67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62</v>
      </c>
      <c r="Q8" s="29">
        <v>62</v>
      </c>
      <c r="R8" s="67">
        <f t="shared" ref="R8:R21" si="4">+Q8/P8</f>
        <v>1</v>
      </c>
      <c r="S8" s="30">
        <f t="shared" ref="S8:S20" si="5">+P8-Q8</f>
        <v>0</v>
      </c>
      <c r="T8" s="69">
        <f t="shared" ref="T8:T21" si="6">+S8/P8</f>
        <v>0</v>
      </c>
      <c r="U8" s="26"/>
      <c r="V8" s="66" t="s">
        <v>32</v>
      </c>
      <c r="W8" s="29">
        <v>44</v>
      </c>
      <c r="X8" s="29">
        <v>44</v>
      </c>
      <c r="Y8" s="67">
        <f t="shared" ref="Y8:Y21" si="7">+X8/W8</f>
        <v>1</v>
      </c>
      <c r="Z8" s="30">
        <f t="shared" ref="Z8:Z21" si="8">+W8-X8</f>
        <v>0</v>
      </c>
      <c r="AA8" s="69">
        <f t="shared" ref="AA8:AA21" si="9">+Z8/W8</f>
        <v>0</v>
      </c>
    </row>
    <row r="9" spans="1:27" ht="16.5" x14ac:dyDescent="0.25">
      <c r="A9" s="66" t="s">
        <v>74</v>
      </c>
      <c r="B9" s="29">
        <v>66</v>
      </c>
      <c r="C9" s="30">
        <v>66</v>
      </c>
      <c r="D9" s="67">
        <f t="shared" si="0"/>
        <v>1</v>
      </c>
      <c r="E9" s="68">
        <f t="shared" si="1"/>
        <v>0</v>
      </c>
      <c r="F9" s="69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42</v>
      </c>
      <c r="Q9" s="29">
        <v>42</v>
      </c>
      <c r="R9" s="67">
        <f t="shared" si="4"/>
        <v>1</v>
      </c>
      <c r="S9" s="30">
        <f t="shared" si="5"/>
        <v>0</v>
      </c>
      <c r="T9" s="69">
        <f t="shared" si="6"/>
        <v>0</v>
      </c>
      <c r="U9" s="26"/>
      <c r="V9" s="66" t="s">
        <v>74</v>
      </c>
      <c r="W9" s="29">
        <v>83</v>
      </c>
      <c r="X9" s="29">
        <v>83</v>
      </c>
      <c r="Y9" s="67">
        <f t="shared" si="7"/>
        <v>1</v>
      </c>
      <c r="Z9" s="30">
        <f t="shared" si="8"/>
        <v>0</v>
      </c>
      <c r="AA9" s="69">
        <f t="shared" si="9"/>
        <v>0</v>
      </c>
    </row>
    <row r="10" spans="1:27" ht="16.5" x14ac:dyDescent="0.25">
      <c r="A10" s="66" t="s">
        <v>75</v>
      </c>
      <c r="B10" s="29">
        <v>50</v>
      </c>
      <c r="C10" s="30">
        <v>50</v>
      </c>
      <c r="D10" s="67">
        <f t="shared" si="0"/>
        <v>1</v>
      </c>
      <c r="E10" s="68">
        <f t="shared" si="1"/>
        <v>0</v>
      </c>
      <c r="F10" s="69">
        <f t="shared" si="2"/>
        <v>0</v>
      </c>
      <c r="G10" s="25"/>
      <c r="H10" s="66" t="s">
        <v>75</v>
      </c>
      <c r="I10" s="29"/>
      <c r="J10" s="29"/>
      <c r="K10" s="67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36</v>
      </c>
      <c r="Q10" s="29">
        <v>36</v>
      </c>
      <c r="R10" s="67">
        <f t="shared" si="4"/>
        <v>1</v>
      </c>
      <c r="S10" s="30">
        <f t="shared" si="5"/>
        <v>0</v>
      </c>
      <c r="T10" s="69">
        <f t="shared" si="6"/>
        <v>0</v>
      </c>
      <c r="U10" s="26"/>
      <c r="V10" s="66" t="s">
        <v>75</v>
      </c>
      <c r="W10" s="29">
        <v>87</v>
      </c>
      <c r="X10" s="29">
        <v>87</v>
      </c>
      <c r="Y10" s="67">
        <f t="shared" si="7"/>
        <v>1</v>
      </c>
      <c r="Z10" s="30">
        <f t="shared" si="8"/>
        <v>0</v>
      </c>
      <c r="AA10" s="69">
        <f t="shared" si="9"/>
        <v>0</v>
      </c>
    </row>
    <row r="11" spans="1:27" ht="16.5" x14ac:dyDescent="0.25">
      <c r="A11" s="66" t="s">
        <v>76</v>
      </c>
      <c r="B11" s="29">
        <v>19</v>
      </c>
      <c r="C11" s="30">
        <v>19</v>
      </c>
      <c r="D11" s="67">
        <f t="shared" si="0"/>
        <v>1</v>
      </c>
      <c r="E11" s="68">
        <f t="shared" si="1"/>
        <v>0</v>
      </c>
      <c r="F11" s="69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22</v>
      </c>
      <c r="Q11" s="29">
        <v>22</v>
      </c>
      <c r="R11" s="67">
        <f t="shared" si="4"/>
        <v>1</v>
      </c>
      <c r="S11" s="30">
        <f t="shared" si="5"/>
        <v>0</v>
      </c>
      <c r="T11" s="69">
        <f t="shared" si="6"/>
        <v>0</v>
      </c>
      <c r="U11" s="26"/>
      <c r="V11" s="66" t="s">
        <v>76</v>
      </c>
      <c r="W11" s="29">
        <v>19</v>
      </c>
      <c r="X11" s="29">
        <v>19</v>
      </c>
      <c r="Y11" s="67">
        <f t="shared" si="7"/>
        <v>1</v>
      </c>
      <c r="Z11" s="30">
        <f t="shared" si="8"/>
        <v>0</v>
      </c>
      <c r="AA11" s="69">
        <f t="shared" si="9"/>
        <v>0</v>
      </c>
    </row>
    <row r="12" spans="1:27" ht="16.5" x14ac:dyDescent="0.25">
      <c r="A12" s="66" t="s">
        <v>36</v>
      </c>
      <c r="B12" s="29">
        <v>48</v>
      </c>
      <c r="C12" s="30">
        <v>47</v>
      </c>
      <c r="D12" s="67">
        <f t="shared" si="0"/>
        <v>0.97916666666666663</v>
      </c>
      <c r="E12" s="68">
        <f t="shared" si="1"/>
        <v>1</v>
      </c>
      <c r="F12" s="69">
        <f t="shared" si="2"/>
        <v>2.0833333333333332E-2</v>
      </c>
      <c r="G12" s="25"/>
      <c r="H12" s="66" t="s">
        <v>36</v>
      </c>
      <c r="I12" s="29"/>
      <c r="J12" s="29"/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42</v>
      </c>
      <c r="Q12" s="29">
        <v>42</v>
      </c>
      <c r="R12" s="67">
        <f t="shared" si="4"/>
        <v>1</v>
      </c>
      <c r="S12" s="30">
        <f t="shared" si="5"/>
        <v>0</v>
      </c>
      <c r="T12" s="69">
        <f t="shared" si="6"/>
        <v>0</v>
      </c>
      <c r="U12" s="26"/>
      <c r="V12" s="66" t="s">
        <v>36</v>
      </c>
      <c r="W12" s="29">
        <v>43</v>
      </c>
      <c r="X12" s="29">
        <v>43</v>
      </c>
      <c r="Y12" s="67">
        <f t="shared" si="7"/>
        <v>1</v>
      </c>
      <c r="Z12" s="30">
        <f t="shared" si="8"/>
        <v>0</v>
      </c>
      <c r="AA12" s="69">
        <f t="shared" si="9"/>
        <v>0</v>
      </c>
    </row>
    <row r="13" spans="1:27" ht="16.5" x14ac:dyDescent="0.25">
      <c r="A13" s="66" t="s">
        <v>77</v>
      </c>
      <c r="B13" s="29">
        <v>13</v>
      </c>
      <c r="C13" s="30">
        <v>13</v>
      </c>
      <c r="D13" s="67">
        <f t="shared" si="0"/>
        <v>1</v>
      </c>
      <c r="E13" s="68">
        <f t="shared" si="1"/>
        <v>0</v>
      </c>
      <c r="F13" s="69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13</v>
      </c>
      <c r="Q13" s="29">
        <v>13</v>
      </c>
      <c r="R13" s="67">
        <f t="shared" si="4"/>
        <v>1</v>
      </c>
      <c r="S13" s="30">
        <f t="shared" si="5"/>
        <v>0</v>
      </c>
      <c r="T13" s="69">
        <f t="shared" si="6"/>
        <v>0</v>
      </c>
      <c r="U13" s="26"/>
      <c r="V13" s="66" t="s">
        <v>77</v>
      </c>
      <c r="W13" s="29">
        <v>23</v>
      </c>
      <c r="X13" s="29">
        <v>23</v>
      </c>
      <c r="Y13" s="67">
        <f t="shared" si="7"/>
        <v>1</v>
      </c>
      <c r="Z13" s="30">
        <f t="shared" si="8"/>
        <v>0</v>
      </c>
      <c r="AA13" s="69">
        <f t="shared" si="9"/>
        <v>0</v>
      </c>
    </row>
    <row r="14" spans="1:27" ht="16.5" x14ac:dyDescent="0.25">
      <c r="A14" s="66" t="s">
        <v>38</v>
      </c>
      <c r="B14" s="29">
        <v>92</v>
      </c>
      <c r="C14" s="30">
        <v>92</v>
      </c>
      <c r="D14" s="67">
        <f t="shared" si="0"/>
        <v>1</v>
      </c>
      <c r="E14" s="68">
        <f t="shared" si="1"/>
        <v>0</v>
      </c>
      <c r="F14" s="69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91</v>
      </c>
      <c r="Q14" s="29">
        <v>91</v>
      </c>
      <c r="R14" s="67">
        <f t="shared" si="4"/>
        <v>1</v>
      </c>
      <c r="S14" s="30">
        <f t="shared" si="5"/>
        <v>0</v>
      </c>
      <c r="T14" s="69">
        <f t="shared" si="6"/>
        <v>0</v>
      </c>
      <c r="U14" s="26"/>
      <c r="V14" s="66" t="s">
        <v>38</v>
      </c>
      <c r="W14" s="29">
        <v>41</v>
      </c>
      <c r="X14" s="29">
        <v>41</v>
      </c>
      <c r="Y14" s="67">
        <f t="shared" si="7"/>
        <v>1</v>
      </c>
      <c r="Z14" s="30">
        <f t="shared" si="8"/>
        <v>0</v>
      </c>
      <c r="AA14" s="69">
        <f t="shared" si="9"/>
        <v>0</v>
      </c>
    </row>
    <row r="15" spans="1:27" ht="16.5" x14ac:dyDescent="0.25">
      <c r="A15" s="66" t="s">
        <v>39</v>
      </c>
      <c r="B15" s="29">
        <v>129</v>
      </c>
      <c r="C15" s="30">
        <v>127</v>
      </c>
      <c r="D15" s="67">
        <f t="shared" si="0"/>
        <v>0.98449612403100772</v>
      </c>
      <c r="E15" s="68">
        <f t="shared" si="1"/>
        <v>2</v>
      </c>
      <c r="F15" s="69">
        <f t="shared" si="2"/>
        <v>1.5503875968992248E-2</v>
      </c>
      <c r="G15" s="25"/>
      <c r="H15" s="66" t="s">
        <v>39</v>
      </c>
      <c r="I15" s="29"/>
      <c r="J15" s="29"/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119</v>
      </c>
      <c r="Q15" s="29">
        <v>119</v>
      </c>
      <c r="R15" s="67">
        <f t="shared" si="4"/>
        <v>1</v>
      </c>
      <c r="S15" s="30">
        <f t="shared" si="5"/>
        <v>0</v>
      </c>
      <c r="T15" s="69">
        <f t="shared" si="6"/>
        <v>0</v>
      </c>
      <c r="U15" s="26"/>
      <c r="V15" s="66" t="s">
        <v>39</v>
      </c>
      <c r="W15" s="29">
        <v>74</v>
      </c>
      <c r="X15" s="29">
        <v>74</v>
      </c>
      <c r="Y15" s="67">
        <f t="shared" si="7"/>
        <v>1</v>
      </c>
      <c r="Z15" s="30">
        <f t="shared" si="8"/>
        <v>0</v>
      </c>
      <c r="AA15" s="69">
        <f t="shared" si="9"/>
        <v>0</v>
      </c>
    </row>
    <row r="16" spans="1:27" x14ac:dyDescent="0.25">
      <c r="A16" s="66" t="s">
        <v>40</v>
      </c>
      <c r="B16" s="29">
        <v>300</v>
      </c>
      <c r="C16" s="30">
        <v>300</v>
      </c>
      <c r="D16" s="67">
        <f t="shared" si="0"/>
        <v>1</v>
      </c>
      <c r="E16" s="68">
        <f t="shared" si="1"/>
        <v>0</v>
      </c>
      <c r="F16" s="69">
        <f t="shared" si="2"/>
        <v>0</v>
      </c>
      <c r="G16" s="25"/>
      <c r="H16" s="66" t="s">
        <v>40</v>
      </c>
      <c r="I16" s="29"/>
      <c r="J16" s="29"/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243</v>
      </c>
      <c r="Q16" s="29">
        <v>243</v>
      </c>
      <c r="R16" s="67">
        <f t="shared" si="4"/>
        <v>1</v>
      </c>
      <c r="S16" s="30">
        <f t="shared" si="5"/>
        <v>0</v>
      </c>
      <c r="T16" s="69">
        <f t="shared" si="6"/>
        <v>0</v>
      </c>
      <c r="U16" s="26"/>
      <c r="V16" s="66" t="s">
        <v>40</v>
      </c>
      <c r="W16" s="29">
        <v>154</v>
      </c>
      <c r="X16" s="29">
        <v>154</v>
      </c>
      <c r="Y16" s="67">
        <f t="shared" si="7"/>
        <v>1</v>
      </c>
      <c r="Z16" s="30">
        <f t="shared" si="8"/>
        <v>0</v>
      </c>
      <c r="AA16" s="69">
        <f t="shared" si="9"/>
        <v>0</v>
      </c>
    </row>
    <row r="17" spans="1:27" x14ac:dyDescent="0.25">
      <c r="A17" s="66" t="s">
        <v>41</v>
      </c>
      <c r="B17" s="29">
        <v>914</v>
      </c>
      <c r="C17" s="30">
        <v>910</v>
      </c>
      <c r="D17" s="67">
        <f t="shared" si="0"/>
        <v>0.99562363238512031</v>
      </c>
      <c r="E17" s="68">
        <f t="shared" si="1"/>
        <v>4</v>
      </c>
      <c r="F17" s="69">
        <f t="shared" si="2"/>
        <v>4.3763676148796497E-3</v>
      </c>
      <c r="G17" s="25"/>
      <c r="H17" s="66" t="s">
        <v>41</v>
      </c>
      <c r="I17" s="29"/>
      <c r="J17" s="29"/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646</v>
      </c>
      <c r="Q17" s="29">
        <v>644</v>
      </c>
      <c r="R17" s="67">
        <f t="shared" si="4"/>
        <v>0.99690402476780182</v>
      </c>
      <c r="S17" s="30">
        <f t="shared" si="5"/>
        <v>2</v>
      </c>
      <c r="T17" s="69">
        <f t="shared" si="6"/>
        <v>3.0959752321981426E-3</v>
      </c>
      <c r="U17" s="26"/>
      <c r="V17" s="66" t="s">
        <v>41</v>
      </c>
      <c r="W17" s="29">
        <v>484</v>
      </c>
      <c r="X17" s="29">
        <v>484</v>
      </c>
      <c r="Y17" s="67">
        <f t="shared" si="7"/>
        <v>1</v>
      </c>
      <c r="Z17" s="30">
        <f t="shared" si="8"/>
        <v>0</v>
      </c>
      <c r="AA17" s="69">
        <f t="shared" si="9"/>
        <v>0</v>
      </c>
    </row>
    <row r="18" spans="1:27" x14ac:dyDescent="0.25">
      <c r="A18" s="66" t="s">
        <v>42</v>
      </c>
      <c r="B18" s="29">
        <v>310</v>
      </c>
      <c r="C18" s="30">
        <v>308</v>
      </c>
      <c r="D18" s="67">
        <f t="shared" si="0"/>
        <v>0.99354838709677418</v>
      </c>
      <c r="E18" s="68">
        <f t="shared" si="1"/>
        <v>2</v>
      </c>
      <c r="F18" s="69">
        <f t="shared" si="2"/>
        <v>6.4516129032258064E-3</v>
      </c>
      <c r="G18" s="25"/>
      <c r="H18" s="66" t="s">
        <v>42</v>
      </c>
      <c r="I18" s="29"/>
      <c r="J18" s="29"/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279</v>
      </c>
      <c r="Q18" s="29">
        <v>279</v>
      </c>
      <c r="R18" s="67">
        <f t="shared" si="4"/>
        <v>1</v>
      </c>
      <c r="S18" s="30">
        <f t="shared" si="5"/>
        <v>0</v>
      </c>
      <c r="T18" s="69">
        <f t="shared" si="6"/>
        <v>0</v>
      </c>
      <c r="U18" s="26"/>
      <c r="V18" s="66" t="s">
        <v>42</v>
      </c>
      <c r="W18" s="29">
        <v>179</v>
      </c>
      <c r="X18" s="29">
        <v>178</v>
      </c>
      <c r="Y18" s="67">
        <f t="shared" si="7"/>
        <v>0.994413407821229</v>
      </c>
      <c r="Z18" s="30">
        <f t="shared" si="8"/>
        <v>1</v>
      </c>
      <c r="AA18" s="69">
        <f t="shared" si="9"/>
        <v>5.5865921787709499E-3</v>
      </c>
    </row>
    <row r="19" spans="1:27" x14ac:dyDescent="0.25">
      <c r="A19" s="66" t="s">
        <v>87</v>
      </c>
      <c r="B19" s="29">
        <v>148</v>
      </c>
      <c r="C19" s="30">
        <v>147</v>
      </c>
      <c r="D19" s="67">
        <f t="shared" si="0"/>
        <v>0.9932432432432432</v>
      </c>
      <c r="E19" s="68">
        <f t="shared" si="1"/>
        <v>1</v>
      </c>
      <c r="F19" s="69">
        <f t="shared" si="2"/>
        <v>6.7567567567567571E-3</v>
      </c>
      <c r="G19" s="25"/>
      <c r="H19" s="66" t="s">
        <v>87</v>
      </c>
      <c r="I19" s="29"/>
      <c r="J19" s="29"/>
      <c r="K19" s="67">
        <v>0</v>
      </c>
      <c r="L19" s="30">
        <f t="shared" si="3"/>
        <v>0</v>
      </c>
      <c r="M19" s="69">
        <v>0</v>
      </c>
      <c r="N19" s="26"/>
      <c r="O19" s="66" t="s">
        <v>87</v>
      </c>
      <c r="P19" s="29">
        <v>135</v>
      </c>
      <c r="Q19" s="29">
        <v>135</v>
      </c>
      <c r="R19" s="67">
        <f t="shared" si="4"/>
        <v>1</v>
      </c>
      <c r="S19" s="30">
        <f t="shared" si="5"/>
        <v>0</v>
      </c>
      <c r="T19" s="69">
        <f t="shared" si="6"/>
        <v>0</v>
      </c>
      <c r="U19" s="26"/>
      <c r="V19" s="66" t="s">
        <v>87</v>
      </c>
      <c r="W19" s="29">
        <v>239</v>
      </c>
      <c r="X19" s="29">
        <v>237</v>
      </c>
      <c r="Y19" s="67">
        <f t="shared" si="7"/>
        <v>0.99163179916317989</v>
      </c>
      <c r="Z19" s="30">
        <f t="shared" si="8"/>
        <v>2</v>
      </c>
      <c r="AA19" s="69">
        <f t="shared" si="9"/>
        <v>8.368200836820083E-3</v>
      </c>
    </row>
    <row r="20" spans="1:27" x14ac:dyDescent="0.25">
      <c r="A20" s="66" t="s">
        <v>78</v>
      </c>
      <c r="B20" s="29">
        <v>73</v>
      </c>
      <c r="C20" s="30">
        <v>73</v>
      </c>
      <c r="D20" s="67">
        <f t="shared" si="0"/>
        <v>1</v>
      </c>
      <c r="E20" s="68">
        <f t="shared" si="1"/>
        <v>0</v>
      </c>
      <c r="F20" s="69">
        <f t="shared" si="2"/>
        <v>0</v>
      </c>
      <c r="G20" s="25"/>
      <c r="H20" s="66" t="s">
        <v>78</v>
      </c>
      <c r="I20" s="29"/>
      <c r="J20" s="29"/>
      <c r="K20" s="67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79</v>
      </c>
      <c r="Q20" s="29">
        <v>79</v>
      </c>
      <c r="R20" s="67">
        <f t="shared" si="4"/>
        <v>1</v>
      </c>
      <c r="S20" s="30">
        <f t="shared" si="5"/>
        <v>0</v>
      </c>
      <c r="T20" s="69">
        <f t="shared" si="6"/>
        <v>0</v>
      </c>
      <c r="U20" s="26"/>
      <c r="V20" s="66" t="s">
        <v>78</v>
      </c>
      <c r="W20" s="29">
        <v>76</v>
      </c>
      <c r="X20" s="29">
        <v>75</v>
      </c>
      <c r="Y20" s="67">
        <f t="shared" si="7"/>
        <v>0.98684210526315785</v>
      </c>
      <c r="Z20" s="30">
        <f t="shared" si="8"/>
        <v>1</v>
      </c>
      <c r="AA20" s="69">
        <f t="shared" si="9"/>
        <v>1.3157894736842105E-2</v>
      </c>
    </row>
    <row r="21" spans="1:27" x14ac:dyDescent="0.25">
      <c r="A21" s="66" t="s">
        <v>15</v>
      </c>
      <c r="B21" s="70">
        <f>SUM(B7:B20)</f>
        <v>2364</v>
      </c>
      <c r="C21" s="70">
        <f>SUM(C7:C20)</f>
        <v>2354</v>
      </c>
      <c r="D21" s="67">
        <f t="shared" si="0"/>
        <v>0.99576988155668356</v>
      </c>
      <c r="E21" s="71">
        <f t="shared" si="1"/>
        <v>10</v>
      </c>
      <c r="F21" s="69">
        <f t="shared" si="2"/>
        <v>4.2301184433164128E-3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1952</v>
      </c>
      <c r="Q21" s="70">
        <f>SUM(Q7:Q20)</f>
        <v>1949</v>
      </c>
      <c r="R21" s="80">
        <f t="shared" si="4"/>
        <v>0.99846311475409832</v>
      </c>
      <c r="S21" s="95">
        <f>+P21-Q21</f>
        <v>3</v>
      </c>
      <c r="T21" s="42">
        <f t="shared" si="6"/>
        <v>1.5368852459016393E-3</v>
      </c>
      <c r="U21" s="26"/>
      <c r="V21" s="66" t="s">
        <v>15</v>
      </c>
      <c r="W21" s="70">
        <f>SUM(W7:W20)</f>
        <v>1616</v>
      </c>
      <c r="X21" s="70">
        <f>SUM(X7:X20)</f>
        <v>1612</v>
      </c>
      <c r="Y21" s="80">
        <f t="shared" si="7"/>
        <v>0.99752475247524752</v>
      </c>
      <c r="Z21" s="95">
        <f t="shared" si="8"/>
        <v>4</v>
      </c>
      <c r="AA21" s="42">
        <f t="shared" si="9"/>
        <v>2.4752475247524753E-3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v>82</v>
      </c>
      <c r="C25" s="35">
        <v>82</v>
      </c>
      <c r="D25" s="34">
        <f>+C25/B25</f>
        <v>1</v>
      </c>
      <c r="E25" s="64">
        <f t="shared" ref="E25:E35" si="10">+B25-C25</f>
        <v>0</v>
      </c>
      <c r="F25" s="34">
        <f t="shared" ref="F25:F35" si="11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v>96</v>
      </c>
      <c r="Q25" s="35">
        <v>96</v>
      </c>
      <c r="R25" s="34">
        <f>+Q25/P25</f>
        <v>1</v>
      </c>
      <c r="S25" s="81">
        <f t="shared" ref="S25:S35" si="13">+P25-Q25</f>
        <v>0</v>
      </c>
      <c r="T25" s="34">
        <f t="shared" ref="T25:T35" si="14">+S25/P25</f>
        <v>0</v>
      </c>
      <c r="U25" s="26"/>
      <c r="V25" s="63" t="s">
        <v>46</v>
      </c>
      <c r="W25" s="35">
        <v>140</v>
      </c>
      <c r="X25" s="81">
        <v>140</v>
      </c>
      <c r="Y25" s="34">
        <f>+X25/W25</f>
        <v>1</v>
      </c>
      <c r="Z25" s="81">
        <f t="shared" ref="Z25:Z35" si="15">+W25-X25</f>
        <v>0</v>
      </c>
      <c r="AA25" s="34">
        <f t="shared" ref="AA25:AA35" si="16">+Z25/W25</f>
        <v>0</v>
      </c>
    </row>
    <row r="26" spans="1:27" x14ac:dyDescent="0.25">
      <c r="A26" s="63" t="s">
        <v>47</v>
      </c>
      <c r="B26" s="35">
        <v>230</v>
      </c>
      <c r="C26" s="35">
        <v>229</v>
      </c>
      <c r="D26" s="34">
        <f t="shared" ref="D26:D35" si="17">+C26/B26</f>
        <v>0.9956521739130435</v>
      </c>
      <c r="E26" s="64">
        <f t="shared" si="10"/>
        <v>1</v>
      </c>
      <c r="F26" s="34">
        <f t="shared" si="11"/>
        <v>4.3478260869565218E-3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196</v>
      </c>
      <c r="Q26" s="35">
        <v>195</v>
      </c>
      <c r="R26" s="34">
        <f t="shared" ref="R26:R35" si="18">+Q26/P26</f>
        <v>0.99489795918367352</v>
      </c>
      <c r="S26" s="81">
        <f t="shared" si="13"/>
        <v>1</v>
      </c>
      <c r="T26" s="34">
        <f t="shared" si="14"/>
        <v>5.1020408163265302E-3</v>
      </c>
      <c r="U26" s="26"/>
      <c r="V26" s="63" t="s">
        <v>47</v>
      </c>
      <c r="W26" s="35">
        <v>106</v>
      </c>
      <c r="X26" s="81">
        <v>104</v>
      </c>
      <c r="Y26" s="34">
        <f t="shared" ref="Y26:Y35" si="19">+X26/W26</f>
        <v>0.98113207547169812</v>
      </c>
      <c r="Z26" s="81">
        <f t="shared" si="15"/>
        <v>2</v>
      </c>
      <c r="AA26" s="34">
        <f t="shared" si="16"/>
        <v>1.8867924528301886E-2</v>
      </c>
    </row>
    <row r="27" spans="1:27" x14ac:dyDescent="0.25">
      <c r="A27" s="63" t="s">
        <v>79</v>
      </c>
      <c r="B27" s="35">
        <v>22</v>
      </c>
      <c r="C27" s="35">
        <v>22</v>
      </c>
      <c r="D27" s="34">
        <f t="shared" si="17"/>
        <v>1</v>
      </c>
      <c r="E27" s="64">
        <f t="shared" si="10"/>
        <v>0</v>
      </c>
      <c r="F27" s="34">
        <f t="shared" si="11"/>
        <v>0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13</v>
      </c>
      <c r="Q27" s="35">
        <v>13</v>
      </c>
      <c r="R27" s="34">
        <f t="shared" si="18"/>
        <v>1</v>
      </c>
      <c r="S27" s="81">
        <f t="shared" si="13"/>
        <v>0</v>
      </c>
      <c r="T27" s="34">
        <f t="shared" si="14"/>
        <v>0</v>
      </c>
      <c r="U27" s="26"/>
      <c r="V27" s="63" t="s">
        <v>79</v>
      </c>
      <c r="W27" s="35">
        <v>59</v>
      </c>
      <c r="X27" s="81">
        <v>59</v>
      </c>
      <c r="Y27" s="34">
        <f t="shared" si="19"/>
        <v>1</v>
      </c>
      <c r="Z27" s="81">
        <f t="shared" si="15"/>
        <v>0</v>
      </c>
      <c r="AA27" s="34">
        <f t="shared" si="16"/>
        <v>0</v>
      </c>
    </row>
    <row r="28" spans="1:27" x14ac:dyDescent="0.25">
      <c r="A28" s="63" t="s">
        <v>80</v>
      </c>
      <c r="B28" s="35">
        <v>559</v>
      </c>
      <c r="C28" s="35">
        <v>558</v>
      </c>
      <c r="D28" s="34">
        <f t="shared" si="17"/>
        <v>0.99821109123434704</v>
      </c>
      <c r="E28" s="64">
        <f t="shared" si="10"/>
        <v>1</v>
      </c>
      <c r="F28" s="34">
        <f t="shared" si="11"/>
        <v>1.7889087656529517E-3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331</v>
      </c>
      <c r="Q28" s="35">
        <v>329</v>
      </c>
      <c r="R28" s="34">
        <f t="shared" si="18"/>
        <v>0.9939577039274925</v>
      </c>
      <c r="S28" s="81">
        <f t="shared" si="13"/>
        <v>2</v>
      </c>
      <c r="T28" s="34">
        <f t="shared" si="14"/>
        <v>6.0422960725075529E-3</v>
      </c>
      <c r="U28" s="26"/>
      <c r="V28" s="63" t="s">
        <v>80</v>
      </c>
      <c r="W28" s="35">
        <v>390</v>
      </c>
      <c r="X28" s="81">
        <v>389</v>
      </c>
      <c r="Y28" s="34">
        <f t="shared" si="19"/>
        <v>0.99743589743589745</v>
      </c>
      <c r="Z28" s="81">
        <f t="shared" si="15"/>
        <v>1</v>
      </c>
      <c r="AA28" s="34">
        <f t="shared" si="16"/>
        <v>2.5641025641025641E-3</v>
      </c>
    </row>
    <row r="29" spans="1:27" x14ac:dyDescent="0.25">
      <c r="A29" s="63" t="s">
        <v>86</v>
      </c>
      <c r="B29" s="35">
        <v>5</v>
      </c>
      <c r="C29" s="35">
        <v>5</v>
      </c>
      <c r="D29" s="34">
        <f t="shared" si="17"/>
        <v>1</v>
      </c>
      <c r="E29" s="64">
        <f t="shared" si="10"/>
        <v>0</v>
      </c>
      <c r="F29" s="34">
        <f t="shared" si="11"/>
        <v>0</v>
      </c>
      <c r="G29" s="25"/>
      <c r="H29" s="63" t="s">
        <v>86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86</v>
      </c>
      <c r="P29" s="35">
        <v>4</v>
      </c>
      <c r="Q29" s="35">
        <v>4</v>
      </c>
      <c r="R29" s="34">
        <f t="shared" si="18"/>
        <v>1</v>
      </c>
      <c r="S29" s="81">
        <f t="shared" si="13"/>
        <v>0</v>
      </c>
      <c r="T29" s="34">
        <f t="shared" si="14"/>
        <v>0</v>
      </c>
      <c r="U29" s="26"/>
      <c r="V29" s="63" t="s">
        <v>86</v>
      </c>
      <c r="W29" s="35">
        <v>17</v>
      </c>
      <c r="X29" s="81">
        <v>17</v>
      </c>
      <c r="Y29" s="34">
        <f t="shared" si="19"/>
        <v>1</v>
      </c>
      <c r="Z29" s="81">
        <f t="shared" si="15"/>
        <v>0</v>
      </c>
      <c r="AA29" s="34">
        <f t="shared" si="16"/>
        <v>0</v>
      </c>
    </row>
    <row r="30" spans="1:27" x14ac:dyDescent="0.25">
      <c r="A30" s="63" t="s">
        <v>51</v>
      </c>
      <c r="B30" s="35">
        <v>88</v>
      </c>
      <c r="C30" s="35">
        <v>88</v>
      </c>
      <c r="D30" s="34">
        <f t="shared" si="17"/>
        <v>1</v>
      </c>
      <c r="E30" s="64">
        <f t="shared" si="10"/>
        <v>0</v>
      </c>
      <c r="F30" s="34">
        <f t="shared" si="11"/>
        <v>0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83</v>
      </c>
      <c r="Q30" s="35">
        <v>83</v>
      </c>
      <c r="R30" s="34">
        <f t="shared" si="18"/>
        <v>1</v>
      </c>
      <c r="S30" s="81">
        <f t="shared" si="13"/>
        <v>0</v>
      </c>
      <c r="T30" s="34">
        <f t="shared" si="14"/>
        <v>0</v>
      </c>
      <c r="U30" s="26"/>
      <c r="V30" s="63" t="s">
        <v>51</v>
      </c>
      <c r="W30" s="35">
        <v>119</v>
      </c>
      <c r="X30" s="81">
        <v>119</v>
      </c>
      <c r="Y30" s="34">
        <f t="shared" si="19"/>
        <v>1</v>
      </c>
      <c r="Z30" s="81">
        <f t="shared" si="15"/>
        <v>0</v>
      </c>
      <c r="AA30" s="34">
        <f t="shared" si="16"/>
        <v>0</v>
      </c>
    </row>
    <row r="31" spans="1:27" x14ac:dyDescent="0.25">
      <c r="A31" s="63" t="s">
        <v>52</v>
      </c>
      <c r="B31" s="35">
        <v>108</v>
      </c>
      <c r="C31" s="35">
        <v>106</v>
      </c>
      <c r="D31" s="34">
        <f t="shared" si="17"/>
        <v>0.98148148148148151</v>
      </c>
      <c r="E31" s="64">
        <f t="shared" si="10"/>
        <v>2</v>
      </c>
      <c r="F31" s="34">
        <f t="shared" si="11"/>
        <v>1.8518518518518517E-2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78</v>
      </c>
      <c r="Q31" s="35">
        <v>78</v>
      </c>
      <c r="R31" s="34">
        <f t="shared" si="18"/>
        <v>1</v>
      </c>
      <c r="S31" s="81">
        <f t="shared" si="13"/>
        <v>0</v>
      </c>
      <c r="T31" s="34">
        <f t="shared" si="14"/>
        <v>0</v>
      </c>
      <c r="U31" s="26"/>
      <c r="V31" s="63" t="s">
        <v>52</v>
      </c>
      <c r="W31" s="35">
        <v>91</v>
      </c>
      <c r="X31" s="81">
        <v>91</v>
      </c>
      <c r="Y31" s="34">
        <f t="shared" si="19"/>
        <v>1</v>
      </c>
      <c r="Z31" s="81">
        <f t="shared" si="15"/>
        <v>0</v>
      </c>
      <c r="AA31" s="34">
        <f t="shared" si="16"/>
        <v>0</v>
      </c>
    </row>
    <row r="32" spans="1:27" x14ac:dyDescent="0.25">
      <c r="A32" s="63" t="s">
        <v>53</v>
      </c>
      <c r="B32" s="35">
        <v>16</v>
      </c>
      <c r="C32" s="35">
        <v>16</v>
      </c>
      <c r="D32" s="34">
        <f t="shared" si="17"/>
        <v>1</v>
      </c>
      <c r="E32" s="64">
        <f t="shared" si="10"/>
        <v>0</v>
      </c>
      <c r="F32" s="34">
        <f t="shared" si="11"/>
        <v>0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19</v>
      </c>
      <c r="Q32" s="35">
        <v>19</v>
      </c>
      <c r="R32" s="34">
        <f t="shared" si="18"/>
        <v>1</v>
      </c>
      <c r="S32" s="81">
        <f t="shared" si="13"/>
        <v>0</v>
      </c>
      <c r="T32" s="34">
        <f t="shared" si="14"/>
        <v>0</v>
      </c>
      <c r="U32" s="26"/>
      <c r="V32" s="63" t="s">
        <v>53</v>
      </c>
      <c r="W32" s="35">
        <v>42</v>
      </c>
      <c r="X32" s="81">
        <v>41</v>
      </c>
      <c r="Y32" s="34">
        <f>IFERROR(+X32/W32,"0.00"%)</f>
        <v>0.97619047619047616</v>
      </c>
      <c r="Z32" s="81">
        <f t="shared" si="15"/>
        <v>1</v>
      </c>
      <c r="AA32" s="34">
        <f>IFERROR(+Z32/W32,"0%")</f>
        <v>2.3809523809523808E-2</v>
      </c>
    </row>
    <row r="33" spans="1:27" x14ac:dyDescent="0.25">
      <c r="A33" s="63" t="s">
        <v>54</v>
      </c>
      <c r="B33" s="35">
        <v>9</v>
      </c>
      <c r="C33" s="35">
        <v>9</v>
      </c>
      <c r="D33" s="34">
        <f t="shared" si="17"/>
        <v>1</v>
      </c>
      <c r="E33" s="64">
        <f t="shared" si="10"/>
        <v>0</v>
      </c>
      <c r="F33" s="34">
        <f t="shared" si="11"/>
        <v>0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8</v>
      </c>
      <c r="Q33" s="35">
        <v>8</v>
      </c>
      <c r="R33" s="34">
        <f t="shared" si="18"/>
        <v>1</v>
      </c>
      <c r="S33" s="81">
        <f t="shared" si="13"/>
        <v>0</v>
      </c>
      <c r="T33" s="34">
        <f t="shared" si="14"/>
        <v>0</v>
      </c>
      <c r="U33" s="26"/>
      <c r="V33" s="63" t="s">
        <v>54</v>
      </c>
      <c r="W33" s="35">
        <v>23</v>
      </c>
      <c r="X33" s="81">
        <v>22</v>
      </c>
      <c r="Y33" s="34">
        <f t="shared" si="19"/>
        <v>0.95652173913043481</v>
      </c>
      <c r="Z33" s="81">
        <f t="shared" si="15"/>
        <v>1</v>
      </c>
      <c r="AA33" s="34">
        <f t="shared" si="16"/>
        <v>4.3478260869565216E-2</v>
      </c>
    </row>
    <row r="34" spans="1:27" x14ac:dyDescent="0.25">
      <c r="A34" s="63" t="s">
        <v>55</v>
      </c>
      <c r="B34" s="35">
        <v>5</v>
      </c>
      <c r="C34" s="35">
        <v>5</v>
      </c>
      <c r="D34" s="34">
        <f t="shared" si="17"/>
        <v>1</v>
      </c>
      <c r="E34" s="64">
        <f t="shared" si="10"/>
        <v>0</v>
      </c>
      <c r="F34" s="34">
        <f t="shared" si="11"/>
        <v>0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8</v>
      </c>
      <c r="Q34" s="35">
        <v>8</v>
      </c>
      <c r="R34" s="34">
        <f>IFERROR(+Q34/P34,"0.00"%)</f>
        <v>1</v>
      </c>
      <c r="S34" s="81">
        <f t="shared" si="13"/>
        <v>0</v>
      </c>
      <c r="T34" s="100">
        <f>IFERROR(+S34/P34,"0%")</f>
        <v>0</v>
      </c>
      <c r="U34" s="26"/>
      <c r="V34" s="63" t="s">
        <v>55</v>
      </c>
      <c r="W34" s="35">
        <v>6</v>
      </c>
      <c r="X34" s="81">
        <v>6</v>
      </c>
      <c r="Y34" s="34">
        <f t="shared" si="19"/>
        <v>1</v>
      </c>
      <c r="Z34" s="81">
        <f t="shared" si="15"/>
        <v>0</v>
      </c>
      <c r="AA34" s="34">
        <f t="shared" si="16"/>
        <v>0</v>
      </c>
    </row>
    <row r="35" spans="1:27" x14ac:dyDescent="0.25">
      <c r="A35" s="63" t="s">
        <v>15</v>
      </c>
      <c r="B35" s="65">
        <f>SUM(B25:B34)</f>
        <v>1124</v>
      </c>
      <c r="C35" s="65">
        <f>SUM(C25:C34)</f>
        <v>1120</v>
      </c>
      <c r="D35" s="34">
        <f t="shared" si="17"/>
        <v>0.99644128113879005</v>
      </c>
      <c r="E35" s="64">
        <f t="shared" si="10"/>
        <v>4</v>
      </c>
      <c r="F35" s="34">
        <f t="shared" si="11"/>
        <v>3.5587188612099642E-3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836</v>
      </c>
      <c r="Q35" s="85">
        <f>SUM(Q25:Q34)</f>
        <v>833</v>
      </c>
      <c r="R35" s="36">
        <f t="shared" si="18"/>
        <v>0.99641148325358853</v>
      </c>
      <c r="S35" s="94">
        <f t="shared" si="13"/>
        <v>3</v>
      </c>
      <c r="T35" s="36">
        <f t="shared" si="14"/>
        <v>3.5885167464114833E-3</v>
      </c>
      <c r="U35" s="26"/>
      <c r="V35" s="63" t="s">
        <v>15</v>
      </c>
      <c r="W35" s="65">
        <f>SUM(W25:W34)</f>
        <v>993</v>
      </c>
      <c r="X35" s="65">
        <f>SUM(X25:X34)</f>
        <v>988</v>
      </c>
      <c r="Y35" s="36">
        <f t="shared" si="19"/>
        <v>0.99496475327291034</v>
      </c>
      <c r="Z35" s="94">
        <f t="shared" si="15"/>
        <v>5</v>
      </c>
      <c r="AA35" s="36">
        <f t="shared" si="16"/>
        <v>5.0352467270896274E-3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v>2263</v>
      </c>
      <c r="C39" s="38">
        <v>2251</v>
      </c>
      <c r="D39" s="39">
        <f>+C39/B39</f>
        <v>0.99469730446310212</v>
      </c>
      <c r="E39" s="73">
        <f t="shared" ref="E39:E47" si="20">+B39-C39</f>
        <v>12</v>
      </c>
      <c r="F39" s="39">
        <f t="shared" ref="F39:F47" si="21">+E39/B39</f>
        <v>5.3026955368979233E-3</v>
      </c>
      <c r="G39" s="25"/>
      <c r="H39" s="72" t="s">
        <v>57</v>
      </c>
      <c r="I39" s="38"/>
      <c r="J39" s="38"/>
      <c r="K39" s="39">
        <v>0</v>
      </c>
      <c r="L39" s="40">
        <f t="shared" ref="L39:L47" si="22">+I39-J39</f>
        <v>0</v>
      </c>
      <c r="M39" s="39">
        <v>0</v>
      </c>
      <c r="N39" s="26"/>
      <c r="O39" s="72" t="s">
        <v>57</v>
      </c>
      <c r="P39" s="38">
        <v>789</v>
      </c>
      <c r="Q39" s="38">
        <v>788</v>
      </c>
      <c r="R39" s="39">
        <f>+Q39/P39</f>
        <v>0.99873257287705952</v>
      </c>
      <c r="S39" s="40">
        <f t="shared" ref="S39:S47" si="23">+P39-Q39</f>
        <v>1</v>
      </c>
      <c r="T39" s="39">
        <f t="shared" ref="T39:T47" si="24">+S39/P39</f>
        <v>1.2674271229404308E-3</v>
      </c>
      <c r="U39" s="26"/>
      <c r="V39" s="72" t="s">
        <v>57</v>
      </c>
      <c r="W39" s="38">
        <v>1609</v>
      </c>
      <c r="X39" s="40">
        <v>1606</v>
      </c>
      <c r="Y39" s="39">
        <f>+X39/W39</f>
        <v>0.99813548788067119</v>
      </c>
      <c r="Z39" s="40">
        <f t="shared" ref="Z39:Z47" si="25">+W39-X39</f>
        <v>3</v>
      </c>
      <c r="AA39" s="39">
        <f t="shared" ref="AA39:AA47" si="26">+Z39/W39</f>
        <v>1.8645121193287756E-3</v>
      </c>
    </row>
    <row r="40" spans="1:27" x14ac:dyDescent="0.25">
      <c r="A40" s="72" t="s">
        <v>58</v>
      </c>
      <c r="B40" s="38">
        <v>3959</v>
      </c>
      <c r="C40" s="38">
        <v>3928</v>
      </c>
      <c r="D40" s="39">
        <f t="shared" ref="D40:D47" si="27">+C40/B40</f>
        <v>0.99216973983329126</v>
      </c>
      <c r="E40" s="73">
        <f t="shared" si="20"/>
        <v>31</v>
      </c>
      <c r="F40" s="39">
        <f t="shared" si="21"/>
        <v>7.8302601667087652E-3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v>1892</v>
      </c>
      <c r="Q40" s="38">
        <v>1890</v>
      </c>
      <c r="R40" s="39">
        <f t="shared" ref="R40:R47" si="28">+Q40/P40</f>
        <v>0.9989429175475687</v>
      </c>
      <c r="S40" s="40">
        <f t="shared" si="23"/>
        <v>2</v>
      </c>
      <c r="T40" s="39">
        <f t="shared" si="24"/>
        <v>1.0570824524312897E-3</v>
      </c>
      <c r="U40" s="26"/>
      <c r="V40" s="72" t="s">
        <v>58</v>
      </c>
      <c r="W40" s="38">
        <v>2328</v>
      </c>
      <c r="X40" s="38">
        <v>2322</v>
      </c>
      <c r="Y40" s="39">
        <f t="shared" ref="Y40:Y47" si="29">+X40/W40</f>
        <v>0.99742268041237114</v>
      </c>
      <c r="Z40" s="40">
        <f t="shared" si="25"/>
        <v>6</v>
      </c>
      <c r="AA40" s="39">
        <f t="shared" si="26"/>
        <v>2.5773195876288659E-3</v>
      </c>
    </row>
    <row r="41" spans="1:27" x14ac:dyDescent="0.25">
      <c r="A41" s="72" t="s">
        <v>59</v>
      </c>
      <c r="B41" s="38">
        <v>51</v>
      </c>
      <c r="C41" s="38">
        <v>51</v>
      </c>
      <c r="D41" s="39">
        <f t="shared" si="27"/>
        <v>1</v>
      </c>
      <c r="E41" s="73">
        <f t="shared" si="20"/>
        <v>0</v>
      </c>
      <c r="F41" s="39">
        <f t="shared" si="21"/>
        <v>0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v>37</v>
      </c>
      <c r="Q41" s="38">
        <v>37</v>
      </c>
      <c r="R41" s="39">
        <f t="shared" si="28"/>
        <v>1</v>
      </c>
      <c r="S41" s="40">
        <f t="shared" si="23"/>
        <v>0</v>
      </c>
      <c r="T41" s="39">
        <f t="shared" si="24"/>
        <v>0</v>
      </c>
      <c r="U41" s="26"/>
      <c r="V41" s="72" t="s">
        <v>59</v>
      </c>
      <c r="W41" s="38">
        <v>71</v>
      </c>
      <c r="X41" s="40">
        <v>71</v>
      </c>
      <c r="Y41" s="39">
        <f t="shared" si="29"/>
        <v>1</v>
      </c>
      <c r="Z41" s="40">
        <f t="shared" si="25"/>
        <v>0</v>
      </c>
      <c r="AA41" s="39">
        <f t="shared" si="26"/>
        <v>0</v>
      </c>
    </row>
    <row r="42" spans="1:27" x14ac:dyDescent="0.25">
      <c r="A42" s="72" t="s">
        <v>60</v>
      </c>
      <c r="B42" s="38">
        <v>40</v>
      </c>
      <c r="C42" s="38">
        <v>40</v>
      </c>
      <c r="D42" s="39">
        <f t="shared" si="27"/>
        <v>1</v>
      </c>
      <c r="E42" s="73">
        <f t="shared" si="20"/>
        <v>0</v>
      </c>
      <c r="F42" s="39">
        <f t="shared" si="21"/>
        <v>0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v>43</v>
      </c>
      <c r="Q42" s="38">
        <v>43</v>
      </c>
      <c r="R42" s="39">
        <f t="shared" si="28"/>
        <v>1</v>
      </c>
      <c r="S42" s="40">
        <f t="shared" si="23"/>
        <v>0</v>
      </c>
      <c r="T42" s="39">
        <f t="shared" si="24"/>
        <v>0</v>
      </c>
      <c r="U42" s="26"/>
      <c r="V42" s="72" t="s">
        <v>60</v>
      </c>
      <c r="W42" s="38">
        <v>93</v>
      </c>
      <c r="X42" s="40">
        <v>93</v>
      </c>
      <c r="Y42" s="39">
        <f t="shared" si="29"/>
        <v>1</v>
      </c>
      <c r="Z42" s="40">
        <f t="shared" si="25"/>
        <v>0</v>
      </c>
      <c r="AA42" s="39">
        <f t="shared" si="26"/>
        <v>0</v>
      </c>
    </row>
    <row r="43" spans="1:27" x14ac:dyDescent="0.25">
      <c r="A43" s="72" t="s">
        <v>81</v>
      </c>
      <c r="B43" s="38">
        <v>262</v>
      </c>
      <c r="C43" s="38">
        <v>261</v>
      </c>
      <c r="D43" s="39">
        <f t="shared" si="27"/>
        <v>0.99618320610687028</v>
      </c>
      <c r="E43" s="73">
        <f t="shared" si="20"/>
        <v>1</v>
      </c>
      <c r="F43" s="39">
        <f t="shared" si="21"/>
        <v>3.8167938931297708E-3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v>186</v>
      </c>
      <c r="Q43" s="38">
        <v>184</v>
      </c>
      <c r="R43" s="39">
        <f t="shared" si="28"/>
        <v>0.989247311827957</v>
      </c>
      <c r="S43" s="40">
        <f t="shared" si="23"/>
        <v>2</v>
      </c>
      <c r="T43" s="39">
        <f t="shared" si="24"/>
        <v>1.0752688172043012E-2</v>
      </c>
      <c r="U43" s="26"/>
      <c r="V43" s="72" t="s">
        <v>81</v>
      </c>
      <c r="W43" s="38">
        <v>274</v>
      </c>
      <c r="X43" s="40">
        <v>274</v>
      </c>
      <c r="Y43" s="39">
        <f t="shared" si="29"/>
        <v>1</v>
      </c>
      <c r="Z43" s="40">
        <f t="shared" si="25"/>
        <v>0</v>
      </c>
      <c r="AA43" s="39">
        <f t="shared" si="26"/>
        <v>0</v>
      </c>
    </row>
    <row r="44" spans="1:27" x14ac:dyDescent="0.25">
      <c r="A44" s="72" t="s">
        <v>62</v>
      </c>
      <c r="B44" s="38">
        <v>23</v>
      </c>
      <c r="C44" s="38">
        <v>23</v>
      </c>
      <c r="D44" s="39">
        <f t="shared" si="27"/>
        <v>1</v>
      </c>
      <c r="E44" s="73">
        <f t="shared" si="20"/>
        <v>0</v>
      </c>
      <c r="F44" s="39">
        <f t="shared" si="21"/>
        <v>0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v>17</v>
      </c>
      <c r="Q44" s="38">
        <v>17</v>
      </c>
      <c r="R44" s="39">
        <f t="shared" si="28"/>
        <v>1</v>
      </c>
      <c r="S44" s="40">
        <f t="shared" si="23"/>
        <v>0</v>
      </c>
      <c r="T44" s="39">
        <f t="shared" si="24"/>
        <v>0</v>
      </c>
      <c r="U44" s="26"/>
      <c r="V44" s="72" t="s">
        <v>62</v>
      </c>
      <c r="W44" s="38">
        <v>55</v>
      </c>
      <c r="X44" s="40">
        <v>55</v>
      </c>
      <c r="Y44" s="39">
        <f t="shared" si="29"/>
        <v>1</v>
      </c>
      <c r="Z44" s="40">
        <f t="shared" si="25"/>
        <v>0</v>
      </c>
      <c r="AA44" s="39">
        <f t="shared" si="26"/>
        <v>0</v>
      </c>
    </row>
    <row r="45" spans="1:27" x14ac:dyDescent="0.25">
      <c r="A45" s="72" t="s">
        <v>63</v>
      </c>
      <c r="B45" s="38">
        <v>208</v>
      </c>
      <c r="C45" s="38">
        <v>207</v>
      </c>
      <c r="D45" s="39">
        <f t="shared" si="27"/>
        <v>0.99519230769230771</v>
      </c>
      <c r="E45" s="73">
        <f t="shared" si="20"/>
        <v>1</v>
      </c>
      <c r="F45" s="39">
        <f t="shared" si="21"/>
        <v>4.807692307692308E-3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v>184</v>
      </c>
      <c r="Q45" s="38">
        <v>184</v>
      </c>
      <c r="R45" s="39">
        <f t="shared" si="28"/>
        <v>1</v>
      </c>
      <c r="S45" s="40">
        <f t="shared" si="23"/>
        <v>0</v>
      </c>
      <c r="T45" s="39">
        <f t="shared" si="24"/>
        <v>0</v>
      </c>
      <c r="U45" s="26"/>
      <c r="V45" s="72" t="s">
        <v>63</v>
      </c>
      <c r="W45" s="38">
        <v>207</v>
      </c>
      <c r="X45" s="40">
        <v>206</v>
      </c>
      <c r="Y45" s="39">
        <f t="shared" si="29"/>
        <v>0.99516908212560384</v>
      </c>
      <c r="Z45" s="40">
        <f t="shared" si="25"/>
        <v>1</v>
      </c>
      <c r="AA45" s="39">
        <f t="shared" si="26"/>
        <v>4.830917874396135E-3</v>
      </c>
    </row>
    <row r="46" spans="1:27" x14ac:dyDescent="0.25">
      <c r="A46" s="72" t="s">
        <v>64</v>
      </c>
      <c r="B46" s="38">
        <v>342</v>
      </c>
      <c r="C46" s="38">
        <v>342</v>
      </c>
      <c r="D46" s="39">
        <f t="shared" si="27"/>
        <v>1</v>
      </c>
      <c r="E46" s="73">
        <f t="shared" si="20"/>
        <v>0</v>
      </c>
      <c r="F46" s="39">
        <f t="shared" si="21"/>
        <v>0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v>217</v>
      </c>
      <c r="Q46" s="38">
        <v>217</v>
      </c>
      <c r="R46" s="39">
        <f t="shared" si="28"/>
        <v>1</v>
      </c>
      <c r="S46" s="40">
        <f t="shared" si="23"/>
        <v>0</v>
      </c>
      <c r="T46" s="39">
        <f t="shared" si="24"/>
        <v>0</v>
      </c>
      <c r="U46" s="26"/>
      <c r="V46" s="72" t="s">
        <v>64</v>
      </c>
      <c r="W46" s="38">
        <v>318</v>
      </c>
      <c r="X46" s="40">
        <v>317</v>
      </c>
      <c r="Y46" s="39">
        <f t="shared" si="29"/>
        <v>0.99685534591194969</v>
      </c>
      <c r="Z46" s="40">
        <f t="shared" si="25"/>
        <v>1</v>
      </c>
      <c r="AA46" s="39">
        <f t="shared" si="26"/>
        <v>3.1446540880503146E-3</v>
      </c>
    </row>
    <row r="47" spans="1:27" x14ac:dyDescent="0.25">
      <c r="A47" s="72" t="s">
        <v>15</v>
      </c>
      <c r="B47" s="74">
        <f>SUM(B39:B46)</f>
        <v>7148</v>
      </c>
      <c r="C47" s="74">
        <f>SUM(C39:C46)</f>
        <v>7103</v>
      </c>
      <c r="D47" s="41">
        <f t="shared" si="27"/>
        <v>0.99370453273642978</v>
      </c>
      <c r="E47" s="75">
        <f t="shared" si="20"/>
        <v>45</v>
      </c>
      <c r="F47" s="41">
        <f t="shared" si="21"/>
        <v>6.2954672635702298E-3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41">
        <f t="shared" si="22"/>
        <v>0</v>
      </c>
      <c r="M47" s="41">
        <v>0</v>
      </c>
      <c r="N47" s="26"/>
      <c r="O47" s="72" t="s">
        <v>15</v>
      </c>
      <c r="P47" s="74">
        <f>SUM(P39:P46)</f>
        <v>3365</v>
      </c>
      <c r="Q47" s="74">
        <f>SUM(Q39:Q46)</f>
        <v>3360</v>
      </c>
      <c r="R47" s="41">
        <f t="shared" si="28"/>
        <v>0.99851411589895989</v>
      </c>
      <c r="S47" s="84">
        <f t="shared" si="23"/>
        <v>5</v>
      </c>
      <c r="T47" s="41">
        <f t="shared" si="24"/>
        <v>1.4858841010401188E-3</v>
      </c>
      <c r="U47" s="26"/>
      <c r="V47" s="72" t="s">
        <v>15</v>
      </c>
      <c r="W47" s="74">
        <f>SUM(W39:W46)</f>
        <v>4955</v>
      </c>
      <c r="X47" s="74">
        <f>SUM(X39:X46)</f>
        <v>4944</v>
      </c>
      <c r="Y47" s="41">
        <f t="shared" si="29"/>
        <v>0.9977800201816347</v>
      </c>
      <c r="Z47" s="84">
        <f t="shared" si="25"/>
        <v>11</v>
      </c>
      <c r="AA47" s="41">
        <f t="shared" si="26"/>
        <v>2.2199798183652874E-3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10636</v>
      </c>
      <c r="C49" s="44">
        <f>SUM(C47,C35,C21)</f>
        <v>10577</v>
      </c>
      <c r="D49" s="45">
        <f t="shared" ref="D49" si="30">+C49/B49</f>
        <v>0.99445280180518991</v>
      </c>
      <c r="E49" s="53">
        <f t="shared" ref="E49" si="31">+B49-C49</f>
        <v>59</v>
      </c>
      <c r="F49" s="46">
        <f t="shared" ref="F49" si="32">+E49/B49</f>
        <v>5.5471981948100792E-3</v>
      </c>
      <c r="G49" s="101"/>
      <c r="H49" s="43" t="s">
        <v>15</v>
      </c>
      <c r="I49" s="44">
        <f>+'TOTAL POR MES MAYO'!B51</f>
        <v>48144</v>
      </c>
      <c r="J49" s="44">
        <f>+'TOTAL POR MES MAYO'!C51</f>
        <v>45974</v>
      </c>
      <c r="K49" s="54">
        <f t="shared" ref="K49" si="33">+J49/I49</f>
        <v>0.95492688600864073</v>
      </c>
      <c r="L49" s="53">
        <f t="shared" ref="L49" si="34">+I49-J49</f>
        <v>2170</v>
      </c>
      <c r="M49" s="55">
        <f t="shared" ref="M49" si="35">+L49/I49</f>
        <v>4.5073113991359257E-2</v>
      </c>
      <c r="N49" s="26"/>
      <c r="O49" s="43" t="s">
        <v>15</v>
      </c>
      <c r="P49" s="47">
        <f>SUM(P47,P35,P21)</f>
        <v>6153</v>
      </c>
      <c r="Q49" s="47">
        <f>SUM(Q47,Q35,Q21)</f>
        <v>6142</v>
      </c>
      <c r="R49" s="45">
        <f t="shared" ref="R49" si="36">+Q49/P49</f>
        <v>0.99821225418495041</v>
      </c>
      <c r="S49" s="53">
        <f t="shared" ref="S49" si="37">+P49-Q49</f>
        <v>11</v>
      </c>
      <c r="T49" s="46">
        <f t="shared" ref="T49" si="38">+S49/P49</f>
        <v>1.7877458150495694E-3</v>
      </c>
      <c r="U49" s="26"/>
      <c r="V49" s="43" t="s">
        <v>15</v>
      </c>
      <c r="W49" s="44">
        <f>SUM(W47,W35,W21)</f>
        <v>7564</v>
      </c>
      <c r="X49" s="44">
        <f>SUM(X47,X35,X21)</f>
        <v>7544</v>
      </c>
      <c r="Y49" s="45">
        <f t="shared" ref="Y49" si="39">+X49/W49</f>
        <v>0.99735589635113697</v>
      </c>
      <c r="Z49" s="53">
        <f t="shared" ref="Z49" si="40">+W49-X49</f>
        <v>20</v>
      </c>
      <c r="AA49" s="46">
        <f t="shared" ref="AA49" si="41">+Z49/W49</f>
        <v>2.6441036488630354E-3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A52"/>
  <sheetViews>
    <sheetView showGridLines="0" workbookViewId="0">
      <selection activeCell="V4" sqref="V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3.8554687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6.5" x14ac:dyDescent="0.25">
      <c r="B1" s="108" t="s">
        <v>66</v>
      </c>
      <c r="C1" s="140"/>
      <c r="D1" s="109"/>
    </row>
    <row r="2" spans="1:27" ht="17.25" thickBot="1" x14ac:dyDescent="0.3">
      <c r="B2" s="110" t="str">
        <f>+'TOTAL POR MES JUNIO'!B3:C3</f>
        <v>JUNIO -2019</v>
      </c>
      <c r="C2" s="141"/>
      <c r="D2" s="111"/>
    </row>
    <row r="3" spans="1:27" ht="15.75" thickBot="1" x14ac:dyDescent="0.3"/>
    <row r="4" spans="1:27" x14ac:dyDescent="0.25">
      <c r="A4" s="25"/>
      <c r="B4" s="137" t="s">
        <v>72</v>
      </c>
      <c r="C4" s="138"/>
      <c r="D4" s="139"/>
      <c r="E4" s="25"/>
      <c r="F4" s="25"/>
      <c r="G4" s="25"/>
      <c r="H4" s="25"/>
      <c r="I4" s="137" t="s">
        <v>69</v>
      </c>
      <c r="J4" s="138"/>
      <c r="K4" s="139"/>
      <c r="L4" s="25"/>
      <c r="M4" s="25"/>
      <c r="N4" s="26"/>
      <c r="O4" s="25"/>
      <c r="P4" s="137" t="s">
        <v>70</v>
      </c>
      <c r="Q4" s="138"/>
      <c r="R4" s="139"/>
      <c r="S4" s="25"/>
      <c r="T4" s="25"/>
      <c r="U4" s="26"/>
      <c r="V4" s="25"/>
      <c r="W4" s="137" t="s">
        <v>73</v>
      </c>
      <c r="X4" s="138"/>
      <c r="Y4" s="139"/>
      <c r="Z4" s="25"/>
      <c r="AA4" s="25"/>
    </row>
    <row r="5" spans="1:27" x14ac:dyDescent="0.25">
      <c r="A5" s="135" t="s">
        <v>25</v>
      </c>
      <c r="B5" s="136" t="s">
        <v>26</v>
      </c>
      <c r="C5" s="136" t="s">
        <v>27</v>
      </c>
      <c r="D5" s="133" t="s">
        <v>28</v>
      </c>
      <c r="E5" s="136" t="s">
        <v>29</v>
      </c>
      <c r="F5" s="133" t="s">
        <v>30</v>
      </c>
      <c r="G5" s="27"/>
      <c r="H5" s="135" t="s">
        <v>25</v>
      </c>
      <c r="I5" s="136" t="s">
        <v>26</v>
      </c>
      <c r="J5" s="136" t="s">
        <v>27</v>
      </c>
      <c r="K5" s="133" t="s">
        <v>28</v>
      </c>
      <c r="L5" s="136" t="s">
        <v>29</v>
      </c>
      <c r="M5" s="133" t="s">
        <v>30</v>
      </c>
      <c r="N5" s="26"/>
      <c r="O5" s="135" t="s">
        <v>25</v>
      </c>
      <c r="P5" s="136" t="s">
        <v>26</v>
      </c>
      <c r="Q5" s="136" t="s">
        <v>27</v>
      </c>
      <c r="R5" s="133" t="s">
        <v>28</v>
      </c>
      <c r="S5" s="136" t="s">
        <v>29</v>
      </c>
      <c r="T5" s="133" t="s">
        <v>30</v>
      </c>
      <c r="U5" s="26"/>
      <c r="V5" s="135" t="s">
        <v>25</v>
      </c>
      <c r="W5" s="136" t="s">
        <v>26</v>
      </c>
      <c r="X5" s="136" t="s">
        <v>27</v>
      </c>
      <c r="Y5" s="133" t="s">
        <v>28</v>
      </c>
      <c r="Z5" s="136" t="s">
        <v>29</v>
      </c>
      <c r="AA5" s="133" t="s">
        <v>30</v>
      </c>
    </row>
    <row r="6" spans="1:27" x14ac:dyDescent="0.25">
      <c r="A6" s="135"/>
      <c r="B6" s="136"/>
      <c r="C6" s="136"/>
      <c r="D6" s="133"/>
      <c r="E6" s="136"/>
      <c r="F6" s="133"/>
      <c r="G6" s="28"/>
      <c r="H6" s="135"/>
      <c r="I6" s="136"/>
      <c r="J6" s="136"/>
      <c r="K6" s="133"/>
      <c r="L6" s="136"/>
      <c r="M6" s="133"/>
      <c r="N6" s="26"/>
      <c r="O6" s="135"/>
      <c r="P6" s="136"/>
      <c r="Q6" s="136"/>
      <c r="R6" s="133"/>
      <c r="S6" s="136"/>
      <c r="T6" s="133"/>
      <c r="U6" s="26"/>
      <c r="V6" s="135"/>
      <c r="W6" s="136"/>
      <c r="X6" s="136"/>
      <c r="Y6" s="133"/>
      <c r="Z6" s="136"/>
      <c r="AA6" s="133"/>
    </row>
    <row r="7" spans="1:27" ht="16.5" x14ac:dyDescent="0.25">
      <c r="A7" s="66" t="s">
        <v>31</v>
      </c>
      <c r="B7" s="29">
        <v>159</v>
      </c>
      <c r="C7" s="29">
        <v>158</v>
      </c>
      <c r="D7" s="86">
        <f t="shared" ref="D7:D21" si="0">+C7/B7</f>
        <v>0.99371069182389937</v>
      </c>
      <c r="E7" s="68">
        <f t="shared" ref="E7:E21" si="1">+B7-C7</f>
        <v>1</v>
      </c>
      <c r="F7" s="86">
        <f t="shared" ref="F7:F21" si="2">+E7/B7</f>
        <v>6.2893081761006293E-3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143</v>
      </c>
      <c r="Q7" s="29">
        <v>142</v>
      </c>
      <c r="R7" s="86">
        <f t="shared" ref="R7:R21" si="3">+Q7/P7</f>
        <v>0.99300699300699302</v>
      </c>
      <c r="S7" s="30">
        <f t="shared" ref="S7:S20" si="4">+P7-Q7</f>
        <v>1</v>
      </c>
      <c r="T7" s="86">
        <f t="shared" ref="T7:T21" si="5">+S7/P7</f>
        <v>6.993006993006993E-3</v>
      </c>
      <c r="U7" s="26"/>
      <c r="V7" s="66" t="s">
        <v>31</v>
      </c>
      <c r="W7" s="29">
        <v>78</v>
      </c>
      <c r="X7" s="29">
        <v>78</v>
      </c>
      <c r="Y7" s="86">
        <f t="shared" ref="Y7:Y21" si="6">+X7/W7</f>
        <v>1</v>
      </c>
      <c r="Z7" s="30">
        <f t="shared" ref="Z7:Z20" si="7">+W7-X7</f>
        <v>0</v>
      </c>
      <c r="AA7" s="86">
        <f t="shared" ref="AA7:AA21" si="8">+Z7/W7</f>
        <v>0</v>
      </c>
    </row>
    <row r="8" spans="1:27" ht="16.5" x14ac:dyDescent="0.25">
      <c r="A8" s="66" t="s">
        <v>32</v>
      </c>
      <c r="B8" s="29">
        <v>56</v>
      </c>
      <c r="C8" s="30">
        <v>55</v>
      </c>
      <c r="D8" s="86">
        <f t="shared" si="0"/>
        <v>0.9821428571428571</v>
      </c>
      <c r="E8" s="68">
        <f t="shared" si="1"/>
        <v>1</v>
      </c>
      <c r="F8" s="86">
        <f t="shared" si="2"/>
        <v>1.7857142857142856E-2</v>
      </c>
      <c r="G8" s="25"/>
      <c r="H8" s="66" t="s">
        <v>32</v>
      </c>
      <c r="I8" s="29"/>
      <c r="J8" s="29"/>
      <c r="K8" s="67">
        <v>0</v>
      </c>
      <c r="L8" s="30">
        <f t="shared" ref="L8:L21" si="9">+I8-J8</f>
        <v>0</v>
      </c>
      <c r="M8" s="69">
        <v>0</v>
      </c>
      <c r="N8" s="26"/>
      <c r="O8" s="66" t="s">
        <v>32</v>
      </c>
      <c r="P8" s="29">
        <v>76</v>
      </c>
      <c r="Q8" s="29">
        <v>76</v>
      </c>
      <c r="R8" s="86">
        <f t="shared" si="3"/>
        <v>1</v>
      </c>
      <c r="S8" s="30">
        <f t="shared" si="4"/>
        <v>0</v>
      </c>
      <c r="T8" s="86">
        <f t="shared" si="5"/>
        <v>0</v>
      </c>
      <c r="U8" s="26"/>
      <c r="V8" s="66" t="s">
        <v>32</v>
      </c>
      <c r="W8" s="29">
        <v>73</v>
      </c>
      <c r="X8" s="29">
        <v>73</v>
      </c>
      <c r="Y8" s="86">
        <f t="shared" si="6"/>
        <v>1</v>
      </c>
      <c r="Z8" s="30">
        <f t="shared" si="7"/>
        <v>0</v>
      </c>
      <c r="AA8" s="86">
        <f t="shared" si="8"/>
        <v>0</v>
      </c>
    </row>
    <row r="9" spans="1:27" ht="16.5" x14ac:dyDescent="0.25">
      <c r="A9" s="66" t="s">
        <v>74</v>
      </c>
      <c r="B9" s="29">
        <v>58</v>
      </c>
      <c r="C9" s="30">
        <v>58</v>
      </c>
      <c r="D9" s="86">
        <f t="shared" si="0"/>
        <v>1</v>
      </c>
      <c r="E9" s="68">
        <f t="shared" si="1"/>
        <v>0</v>
      </c>
      <c r="F9" s="86">
        <f t="shared" si="2"/>
        <v>0</v>
      </c>
      <c r="G9" s="25"/>
      <c r="H9" s="66" t="s">
        <v>74</v>
      </c>
      <c r="I9" s="29"/>
      <c r="J9" s="29"/>
      <c r="K9" s="67">
        <v>0</v>
      </c>
      <c r="L9" s="30">
        <f t="shared" si="9"/>
        <v>0</v>
      </c>
      <c r="M9" s="69">
        <v>0</v>
      </c>
      <c r="N9" s="26"/>
      <c r="O9" s="66" t="s">
        <v>74</v>
      </c>
      <c r="P9" s="29">
        <v>38</v>
      </c>
      <c r="Q9" s="29">
        <v>38</v>
      </c>
      <c r="R9" s="86">
        <f t="shared" si="3"/>
        <v>1</v>
      </c>
      <c r="S9" s="30">
        <f t="shared" si="4"/>
        <v>0</v>
      </c>
      <c r="T9" s="86">
        <f t="shared" si="5"/>
        <v>0</v>
      </c>
      <c r="U9" s="26"/>
      <c r="V9" s="66" t="s">
        <v>74</v>
      </c>
      <c r="W9" s="29">
        <v>105</v>
      </c>
      <c r="X9" s="29">
        <v>103</v>
      </c>
      <c r="Y9" s="86">
        <f t="shared" si="6"/>
        <v>0.98095238095238091</v>
      </c>
      <c r="Z9" s="30">
        <f t="shared" si="7"/>
        <v>2</v>
      </c>
      <c r="AA9" s="86">
        <f t="shared" si="8"/>
        <v>1.9047619047619049E-2</v>
      </c>
    </row>
    <row r="10" spans="1:27" ht="16.5" x14ac:dyDescent="0.25">
      <c r="A10" s="66" t="s">
        <v>75</v>
      </c>
      <c r="B10" s="29">
        <v>32</v>
      </c>
      <c r="C10" s="30">
        <v>31</v>
      </c>
      <c r="D10" s="86">
        <f t="shared" si="0"/>
        <v>0.96875</v>
      </c>
      <c r="E10" s="68">
        <f t="shared" si="1"/>
        <v>1</v>
      </c>
      <c r="F10" s="86">
        <f t="shared" si="2"/>
        <v>3.125E-2</v>
      </c>
      <c r="G10" s="25"/>
      <c r="H10" s="66" t="s">
        <v>75</v>
      </c>
      <c r="I10" s="29"/>
      <c r="J10" s="29"/>
      <c r="K10" s="67">
        <v>0</v>
      </c>
      <c r="L10" s="30">
        <f t="shared" si="9"/>
        <v>0</v>
      </c>
      <c r="M10" s="69">
        <v>0</v>
      </c>
      <c r="N10" s="26"/>
      <c r="O10" s="66" t="s">
        <v>75</v>
      </c>
      <c r="P10" s="29">
        <v>45</v>
      </c>
      <c r="Q10" s="29">
        <v>45</v>
      </c>
      <c r="R10" s="86">
        <f t="shared" si="3"/>
        <v>1</v>
      </c>
      <c r="S10" s="30">
        <f t="shared" si="4"/>
        <v>0</v>
      </c>
      <c r="T10" s="86">
        <f t="shared" si="5"/>
        <v>0</v>
      </c>
      <c r="U10" s="26"/>
      <c r="V10" s="66" t="s">
        <v>75</v>
      </c>
      <c r="W10" s="29">
        <v>76</v>
      </c>
      <c r="X10" s="29">
        <v>76</v>
      </c>
      <c r="Y10" s="86">
        <f t="shared" si="6"/>
        <v>1</v>
      </c>
      <c r="Z10" s="30">
        <f t="shared" si="7"/>
        <v>0</v>
      </c>
      <c r="AA10" s="86">
        <f t="shared" si="8"/>
        <v>0</v>
      </c>
    </row>
    <row r="11" spans="1:27" ht="16.5" x14ac:dyDescent="0.25">
      <c r="A11" s="66" t="s">
        <v>76</v>
      </c>
      <c r="B11" s="29">
        <v>10</v>
      </c>
      <c r="C11" s="30">
        <v>10</v>
      </c>
      <c r="D11" s="86">
        <f t="shared" si="0"/>
        <v>1</v>
      </c>
      <c r="E11" s="68">
        <f t="shared" si="1"/>
        <v>0</v>
      </c>
      <c r="F11" s="86">
        <f t="shared" si="2"/>
        <v>0</v>
      </c>
      <c r="G11" s="25"/>
      <c r="H11" s="66" t="s">
        <v>76</v>
      </c>
      <c r="I11" s="29"/>
      <c r="J11" s="29"/>
      <c r="K11" s="67">
        <v>0</v>
      </c>
      <c r="L11" s="30">
        <f t="shared" si="9"/>
        <v>0</v>
      </c>
      <c r="M11" s="69">
        <v>0</v>
      </c>
      <c r="N11" s="26"/>
      <c r="O11" s="66" t="s">
        <v>76</v>
      </c>
      <c r="P11" s="29">
        <v>29</v>
      </c>
      <c r="Q11" s="29">
        <v>29</v>
      </c>
      <c r="R11" s="86">
        <f t="shared" si="3"/>
        <v>1</v>
      </c>
      <c r="S11" s="30">
        <f t="shared" si="4"/>
        <v>0</v>
      </c>
      <c r="T11" s="86">
        <f t="shared" si="5"/>
        <v>0</v>
      </c>
      <c r="U11" s="26"/>
      <c r="V11" s="66" t="s">
        <v>76</v>
      </c>
      <c r="W11" s="29">
        <v>28</v>
      </c>
      <c r="X11" s="29">
        <v>28</v>
      </c>
      <c r="Y11" s="86">
        <f t="shared" si="6"/>
        <v>1</v>
      </c>
      <c r="Z11" s="30">
        <f t="shared" si="7"/>
        <v>0</v>
      </c>
      <c r="AA11" s="86">
        <f t="shared" si="8"/>
        <v>0</v>
      </c>
    </row>
    <row r="12" spans="1:27" ht="16.5" x14ac:dyDescent="0.25">
      <c r="A12" s="66" t="s">
        <v>36</v>
      </c>
      <c r="B12" s="29">
        <v>44</v>
      </c>
      <c r="C12" s="30">
        <v>44</v>
      </c>
      <c r="D12" s="86">
        <f t="shared" si="0"/>
        <v>1</v>
      </c>
      <c r="E12" s="68">
        <f t="shared" si="1"/>
        <v>0</v>
      </c>
      <c r="F12" s="86">
        <f t="shared" si="2"/>
        <v>0</v>
      </c>
      <c r="G12" s="25"/>
      <c r="H12" s="66" t="s">
        <v>36</v>
      </c>
      <c r="I12" s="29"/>
      <c r="J12" s="29"/>
      <c r="K12" s="67">
        <v>0</v>
      </c>
      <c r="L12" s="30">
        <f t="shared" si="9"/>
        <v>0</v>
      </c>
      <c r="M12" s="69">
        <v>0</v>
      </c>
      <c r="N12" s="26"/>
      <c r="O12" s="66" t="s">
        <v>36</v>
      </c>
      <c r="P12" s="29">
        <v>54</v>
      </c>
      <c r="Q12" s="29">
        <v>53</v>
      </c>
      <c r="R12" s="86">
        <f t="shared" si="3"/>
        <v>0.98148148148148151</v>
      </c>
      <c r="S12" s="30">
        <f t="shared" si="4"/>
        <v>1</v>
      </c>
      <c r="T12" s="86">
        <f t="shared" si="5"/>
        <v>1.8518518518518517E-2</v>
      </c>
      <c r="U12" s="26"/>
      <c r="V12" s="66" t="s">
        <v>36</v>
      </c>
      <c r="W12" s="29">
        <v>42</v>
      </c>
      <c r="X12" s="29">
        <v>42</v>
      </c>
      <c r="Y12" s="86">
        <f t="shared" si="6"/>
        <v>1</v>
      </c>
      <c r="Z12" s="30">
        <f t="shared" si="7"/>
        <v>0</v>
      </c>
      <c r="AA12" s="86">
        <f t="shared" si="8"/>
        <v>0</v>
      </c>
    </row>
    <row r="13" spans="1:27" ht="16.5" x14ac:dyDescent="0.25">
      <c r="A13" s="66" t="s">
        <v>77</v>
      </c>
      <c r="B13" s="29">
        <v>21</v>
      </c>
      <c r="C13" s="30">
        <v>21</v>
      </c>
      <c r="D13" s="86">
        <f t="shared" si="0"/>
        <v>1</v>
      </c>
      <c r="E13" s="68">
        <f t="shared" si="1"/>
        <v>0</v>
      </c>
      <c r="F13" s="86">
        <f t="shared" si="2"/>
        <v>0</v>
      </c>
      <c r="G13" s="25"/>
      <c r="H13" s="66" t="s">
        <v>77</v>
      </c>
      <c r="I13" s="29"/>
      <c r="J13" s="29"/>
      <c r="K13" s="67">
        <v>0</v>
      </c>
      <c r="L13" s="30">
        <f t="shared" si="9"/>
        <v>0</v>
      </c>
      <c r="M13" s="69">
        <v>0</v>
      </c>
      <c r="N13" s="26"/>
      <c r="O13" s="66" t="s">
        <v>77</v>
      </c>
      <c r="P13" s="29">
        <v>17</v>
      </c>
      <c r="Q13" s="29">
        <v>17</v>
      </c>
      <c r="R13" s="86">
        <f t="shared" si="3"/>
        <v>1</v>
      </c>
      <c r="S13" s="30">
        <f t="shared" si="4"/>
        <v>0</v>
      </c>
      <c r="T13" s="86">
        <f t="shared" si="5"/>
        <v>0</v>
      </c>
      <c r="U13" s="26"/>
      <c r="V13" s="66" t="s">
        <v>77</v>
      </c>
      <c r="W13" s="29">
        <v>23</v>
      </c>
      <c r="X13" s="29">
        <v>23</v>
      </c>
      <c r="Y13" s="86">
        <f t="shared" si="6"/>
        <v>1</v>
      </c>
      <c r="Z13" s="30">
        <f t="shared" si="7"/>
        <v>0</v>
      </c>
      <c r="AA13" s="86">
        <f t="shared" si="8"/>
        <v>0</v>
      </c>
    </row>
    <row r="14" spans="1:27" ht="16.5" x14ac:dyDescent="0.25">
      <c r="A14" s="66" t="s">
        <v>38</v>
      </c>
      <c r="B14" s="29">
        <v>68</v>
      </c>
      <c r="C14" s="30">
        <v>68</v>
      </c>
      <c r="D14" s="86">
        <f t="shared" si="0"/>
        <v>1</v>
      </c>
      <c r="E14" s="68">
        <f t="shared" si="1"/>
        <v>0</v>
      </c>
      <c r="F14" s="86">
        <f t="shared" si="2"/>
        <v>0</v>
      </c>
      <c r="G14" s="25"/>
      <c r="H14" s="66" t="s">
        <v>38</v>
      </c>
      <c r="I14" s="29"/>
      <c r="J14" s="29"/>
      <c r="K14" s="67">
        <v>0</v>
      </c>
      <c r="L14" s="30">
        <f t="shared" si="9"/>
        <v>0</v>
      </c>
      <c r="M14" s="69">
        <v>0</v>
      </c>
      <c r="N14" s="26"/>
      <c r="O14" s="66" t="s">
        <v>38</v>
      </c>
      <c r="P14" s="29">
        <v>110</v>
      </c>
      <c r="Q14" s="29">
        <v>109</v>
      </c>
      <c r="R14" s="86">
        <f t="shared" si="3"/>
        <v>0.99090909090909096</v>
      </c>
      <c r="S14" s="30">
        <f t="shared" si="4"/>
        <v>1</v>
      </c>
      <c r="T14" s="86">
        <f t="shared" si="5"/>
        <v>9.0909090909090905E-3</v>
      </c>
      <c r="U14" s="26"/>
      <c r="V14" s="66" t="s">
        <v>38</v>
      </c>
      <c r="W14" s="29">
        <v>35</v>
      </c>
      <c r="X14" s="29">
        <v>33</v>
      </c>
      <c r="Y14" s="86">
        <f t="shared" si="6"/>
        <v>0.94285714285714284</v>
      </c>
      <c r="Z14" s="30">
        <f t="shared" si="7"/>
        <v>2</v>
      </c>
      <c r="AA14" s="86">
        <f t="shared" si="8"/>
        <v>5.7142857142857141E-2</v>
      </c>
    </row>
    <row r="15" spans="1:27" ht="16.5" x14ac:dyDescent="0.25">
      <c r="A15" s="66" t="s">
        <v>39</v>
      </c>
      <c r="B15" s="29">
        <v>141</v>
      </c>
      <c r="C15" s="30">
        <v>137</v>
      </c>
      <c r="D15" s="86">
        <f t="shared" si="0"/>
        <v>0.97163120567375882</v>
      </c>
      <c r="E15" s="68">
        <f t="shared" si="1"/>
        <v>4</v>
      </c>
      <c r="F15" s="86">
        <f t="shared" si="2"/>
        <v>2.8368794326241134E-2</v>
      </c>
      <c r="G15" s="25"/>
      <c r="H15" s="66" t="s">
        <v>39</v>
      </c>
      <c r="I15" s="29"/>
      <c r="J15" s="29"/>
      <c r="K15" s="67">
        <v>0</v>
      </c>
      <c r="L15" s="30">
        <f t="shared" si="9"/>
        <v>0</v>
      </c>
      <c r="M15" s="69">
        <v>0</v>
      </c>
      <c r="N15" s="26"/>
      <c r="O15" s="66" t="s">
        <v>39</v>
      </c>
      <c r="P15" s="29">
        <v>110</v>
      </c>
      <c r="Q15" s="29">
        <v>110</v>
      </c>
      <c r="R15" s="86">
        <f t="shared" si="3"/>
        <v>1</v>
      </c>
      <c r="S15" s="30">
        <f t="shared" si="4"/>
        <v>0</v>
      </c>
      <c r="T15" s="86">
        <f t="shared" si="5"/>
        <v>0</v>
      </c>
      <c r="U15" s="26"/>
      <c r="V15" s="66" t="s">
        <v>39</v>
      </c>
      <c r="W15" s="29">
        <v>79</v>
      </c>
      <c r="X15" s="29">
        <v>78</v>
      </c>
      <c r="Y15" s="86">
        <f t="shared" si="6"/>
        <v>0.98734177215189878</v>
      </c>
      <c r="Z15" s="30">
        <f t="shared" si="7"/>
        <v>1</v>
      </c>
      <c r="AA15" s="86">
        <f t="shared" si="8"/>
        <v>1.2658227848101266E-2</v>
      </c>
    </row>
    <row r="16" spans="1:27" x14ac:dyDescent="0.25">
      <c r="A16" s="66" t="s">
        <v>40</v>
      </c>
      <c r="B16" s="29">
        <v>256</v>
      </c>
      <c r="C16" s="30">
        <v>254</v>
      </c>
      <c r="D16" s="86">
        <f t="shared" si="0"/>
        <v>0.9921875</v>
      </c>
      <c r="E16" s="68">
        <f t="shared" si="1"/>
        <v>2</v>
      </c>
      <c r="F16" s="86">
        <f t="shared" si="2"/>
        <v>7.8125E-3</v>
      </c>
      <c r="G16" s="25"/>
      <c r="H16" s="66" t="s">
        <v>40</v>
      </c>
      <c r="I16" s="29"/>
      <c r="J16" s="29"/>
      <c r="K16" s="67">
        <v>0</v>
      </c>
      <c r="L16" s="30">
        <f t="shared" si="9"/>
        <v>0</v>
      </c>
      <c r="M16" s="69">
        <v>0</v>
      </c>
      <c r="N16" s="26"/>
      <c r="O16" s="66" t="s">
        <v>40</v>
      </c>
      <c r="P16" s="29">
        <v>264</v>
      </c>
      <c r="Q16" s="29">
        <v>263</v>
      </c>
      <c r="R16" s="86">
        <f t="shared" si="3"/>
        <v>0.99621212121212122</v>
      </c>
      <c r="S16" s="30">
        <f t="shared" si="4"/>
        <v>1</v>
      </c>
      <c r="T16" s="86">
        <f t="shared" si="5"/>
        <v>3.787878787878788E-3</v>
      </c>
      <c r="U16" s="26"/>
      <c r="V16" s="66" t="s">
        <v>40</v>
      </c>
      <c r="W16" s="29">
        <v>154</v>
      </c>
      <c r="X16" s="29">
        <v>154</v>
      </c>
      <c r="Y16" s="86">
        <f t="shared" si="6"/>
        <v>1</v>
      </c>
      <c r="Z16" s="30">
        <f t="shared" si="7"/>
        <v>0</v>
      </c>
      <c r="AA16" s="86">
        <f t="shared" si="8"/>
        <v>0</v>
      </c>
    </row>
    <row r="17" spans="1:27" x14ac:dyDescent="0.25">
      <c r="A17" s="66" t="s">
        <v>41</v>
      </c>
      <c r="B17" s="29">
        <v>901</v>
      </c>
      <c r="C17" s="30">
        <v>889</v>
      </c>
      <c r="D17" s="86">
        <f t="shared" si="0"/>
        <v>0.98668146503884568</v>
      </c>
      <c r="E17" s="68">
        <f t="shared" si="1"/>
        <v>12</v>
      </c>
      <c r="F17" s="86">
        <f t="shared" si="2"/>
        <v>1.3318534961154272E-2</v>
      </c>
      <c r="G17" s="25"/>
      <c r="H17" s="66" t="s">
        <v>41</v>
      </c>
      <c r="I17" s="29"/>
      <c r="J17" s="29"/>
      <c r="K17" s="67">
        <v>0</v>
      </c>
      <c r="L17" s="30">
        <f t="shared" si="9"/>
        <v>0</v>
      </c>
      <c r="M17" s="69">
        <v>0</v>
      </c>
      <c r="N17" s="26"/>
      <c r="O17" s="66" t="s">
        <v>41</v>
      </c>
      <c r="P17" s="29">
        <v>736</v>
      </c>
      <c r="Q17" s="29">
        <v>731</v>
      </c>
      <c r="R17" s="86">
        <f t="shared" si="3"/>
        <v>0.99320652173913049</v>
      </c>
      <c r="S17" s="30">
        <f t="shared" si="4"/>
        <v>5</v>
      </c>
      <c r="T17" s="86">
        <f t="shared" si="5"/>
        <v>6.793478260869565E-3</v>
      </c>
      <c r="U17" s="26"/>
      <c r="V17" s="66" t="s">
        <v>41</v>
      </c>
      <c r="W17" s="29">
        <v>475</v>
      </c>
      <c r="X17" s="29">
        <v>472</v>
      </c>
      <c r="Y17" s="86">
        <f t="shared" si="6"/>
        <v>0.99368421052631584</v>
      </c>
      <c r="Z17" s="30">
        <f t="shared" si="7"/>
        <v>3</v>
      </c>
      <c r="AA17" s="86">
        <f t="shared" si="8"/>
        <v>6.3157894736842104E-3</v>
      </c>
    </row>
    <row r="18" spans="1:27" x14ac:dyDescent="0.25">
      <c r="A18" s="66" t="s">
        <v>42</v>
      </c>
      <c r="B18" s="29">
        <v>286</v>
      </c>
      <c r="C18" s="30">
        <v>283</v>
      </c>
      <c r="D18" s="86">
        <f t="shared" si="0"/>
        <v>0.98951048951048948</v>
      </c>
      <c r="E18" s="68">
        <f t="shared" si="1"/>
        <v>3</v>
      </c>
      <c r="F18" s="86">
        <f t="shared" si="2"/>
        <v>1.048951048951049E-2</v>
      </c>
      <c r="G18" s="25"/>
      <c r="H18" s="66" t="s">
        <v>42</v>
      </c>
      <c r="I18" s="29"/>
      <c r="J18" s="29"/>
      <c r="K18" s="67">
        <v>0</v>
      </c>
      <c r="L18" s="30">
        <f t="shared" si="9"/>
        <v>0</v>
      </c>
      <c r="M18" s="69">
        <v>0</v>
      </c>
      <c r="N18" s="26"/>
      <c r="O18" s="66" t="s">
        <v>42</v>
      </c>
      <c r="P18" s="29">
        <v>304</v>
      </c>
      <c r="Q18" s="29">
        <v>302</v>
      </c>
      <c r="R18" s="86">
        <f t="shared" si="3"/>
        <v>0.99342105263157898</v>
      </c>
      <c r="S18" s="30">
        <f t="shared" si="4"/>
        <v>2</v>
      </c>
      <c r="T18" s="86">
        <f t="shared" si="5"/>
        <v>6.5789473684210523E-3</v>
      </c>
      <c r="U18" s="26"/>
      <c r="V18" s="66" t="s">
        <v>42</v>
      </c>
      <c r="W18" s="29">
        <v>162</v>
      </c>
      <c r="X18" s="29">
        <v>162</v>
      </c>
      <c r="Y18" s="86">
        <f t="shared" si="6"/>
        <v>1</v>
      </c>
      <c r="Z18" s="30">
        <f t="shared" si="7"/>
        <v>0</v>
      </c>
      <c r="AA18" s="86">
        <f t="shared" si="8"/>
        <v>0</v>
      </c>
    </row>
    <row r="19" spans="1:27" x14ac:dyDescent="0.25">
      <c r="A19" s="66" t="s">
        <v>87</v>
      </c>
      <c r="B19" s="29">
        <v>144</v>
      </c>
      <c r="C19" s="30">
        <v>143</v>
      </c>
      <c r="D19" s="86">
        <f t="shared" si="0"/>
        <v>0.99305555555555558</v>
      </c>
      <c r="E19" s="68">
        <f t="shared" si="1"/>
        <v>1</v>
      </c>
      <c r="F19" s="86">
        <f t="shared" si="2"/>
        <v>6.9444444444444441E-3</v>
      </c>
      <c r="G19" s="25"/>
      <c r="H19" s="66" t="s">
        <v>87</v>
      </c>
      <c r="I19" s="29"/>
      <c r="J19" s="29"/>
      <c r="K19" s="67">
        <v>0</v>
      </c>
      <c r="L19" s="30">
        <f t="shared" si="9"/>
        <v>0</v>
      </c>
      <c r="M19" s="69">
        <v>0</v>
      </c>
      <c r="N19" s="26"/>
      <c r="O19" s="66" t="s">
        <v>87</v>
      </c>
      <c r="P19" s="29">
        <v>143</v>
      </c>
      <c r="Q19" s="29">
        <v>143</v>
      </c>
      <c r="R19" s="86">
        <f t="shared" si="3"/>
        <v>1</v>
      </c>
      <c r="S19" s="30">
        <f t="shared" si="4"/>
        <v>0</v>
      </c>
      <c r="T19" s="86">
        <f t="shared" si="5"/>
        <v>0</v>
      </c>
      <c r="U19" s="26"/>
      <c r="V19" s="66" t="s">
        <v>87</v>
      </c>
      <c r="W19" s="29">
        <v>199</v>
      </c>
      <c r="X19" s="29">
        <v>195</v>
      </c>
      <c r="Y19" s="86">
        <f t="shared" si="6"/>
        <v>0.97989949748743721</v>
      </c>
      <c r="Z19" s="30">
        <f t="shared" si="7"/>
        <v>4</v>
      </c>
      <c r="AA19" s="86">
        <f t="shared" si="8"/>
        <v>2.0100502512562814E-2</v>
      </c>
    </row>
    <row r="20" spans="1:27" x14ac:dyDescent="0.25">
      <c r="A20" s="66" t="s">
        <v>78</v>
      </c>
      <c r="B20" s="29">
        <v>78</v>
      </c>
      <c r="C20" s="30">
        <v>76</v>
      </c>
      <c r="D20" s="86">
        <f t="shared" si="0"/>
        <v>0.97435897435897434</v>
      </c>
      <c r="E20" s="68">
        <f t="shared" si="1"/>
        <v>2</v>
      </c>
      <c r="F20" s="86">
        <f t="shared" si="2"/>
        <v>2.564102564102564E-2</v>
      </c>
      <c r="G20" s="25"/>
      <c r="H20" s="66" t="s">
        <v>78</v>
      </c>
      <c r="I20" s="29"/>
      <c r="J20" s="29"/>
      <c r="K20" s="67">
        <v>0</v>
      </c>
      <c r="L20" s="30">
        <f t="shared" si="9"/>
        <v>0</v>
      </c>
      <c r="M20" s="69">
        <v>0</v>
      </c>
      <c r="N20" s="26"/>
      <c r="O20" s="66" t="s">
        <v>78</v>
      </c>
      <c r="P20" s="29">
        <v>88</v>
      </c>
      <c r="Q20" s="29">
        <v>88</v>
      </c>
      <c r="R20" s="86">
        <f t="shared" si="3"/>
        <v>1</v>
      </c>
      <c r="S20" s="30">
        <f t="shared" si="4"/>
        <v>0</v>
      </c>
      <c r="T20" s="86">
        <f t="shared" si="5"/>
        <v>0</v>
      </c>
      <c r="U20" s="26"/>
      <c r="V20" s="66" t="s">
        <v>78</v>
      </c>
      <c r="W20" s="29">
        <v>96</v>
      </c>
      <c r="X20" s="29">
        <v>95</v>
      </c>
      <c r="Y20" s="86">
        <f t="shared" si="6"/>
        <v>0.98958333333333337</v>
      </c>
      <c r="Z20" s="30">
        <f t="shared" si="7"/>
        <v>1</v>
      </c>
      <c r="AA20" s="86">
        <f t="shared" si="8"/>
        <v>1.0416666666666666E-2</v>
      </c>
    </row>
    <row r="21" spans="1:27" x14ac:dyDescent="0.25">
      <c r="A21" s="66" t="s">
        <v>15</v>
      </c>
      <c r="B21" s="70">
        <f>SUM(B7:B20)</f>
        <v>2254</v>
      </c>
      <c r="C21" s="70">
        <f>SUM(C7:C20)</f>
        <v>2227</v>
      </c>
      <c r="D21" s="93">
        <f t="shared" si="0"/>
        <v>0.98802129547471162</v>
      </c>
      <c r="E21" s="71">
        <f t="shared" si="1"/>
        <v>27</v>
      </c>
      <c r="F21" s="93">
        <f t="shared" si="2"/>
        <v>1.1978704525288377E-2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9"/>
        <v>0</v>
      </c>
      <c r="M21" s="42">
        <v>0</v>
      </c>
      <c r="N21" s="26"/>
      <c r="O21" s="66" t="s">
        <v>15</v>
      </c>
      <c r="P21" s="70">
        <f>SUM(P7:P20)</f>
        <v>2157</v>
      </c>
      <c r="Q21" s="70">
        <f>SUM(Q7:Q20)</f>
        <v>2146</v>
      </c>
      <c r="R21" s="96">
        <f t="shared" si="3"/>
        <v>0.99490032452480293</v>
      </c>
      <c r="S21" s="95">
        <f>SUM(S7:S20)</f>
        <v>11</v>
      </c>
      <c r="T21" s="93">
        <f t="shared" si="5"/>
        <v>5.0996754751970333E-3</v>
      </c>
      <c r="U21" s="26"/>
      <c r="V21" s="66" t="s">
        <v>15</v>
      </c>
      <c r="W21" s="70">
        <f>SUM(W7:W20)</f>
        <v>1625</v>
      </c>
      <c r="X21" s="70">
        <f>SUM(X7:X20)</f>
        <v>1612</v>
      </c>
      <c r="Y21" s="96">
        <f t="shared" si="6"/>
        <v>0.99199999999999999</v>
      </c>
      <c r="Z21" s="95">
        <f>SUM(Z7:Z20)</f>
        <v>13</v>
      </c>
      <c r="AA21" s="93">
        <f t="shared" si="8"/>
        <v>8.0000000000000002E-3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5" t="s">
        <v>45</v>
      </c>
      <c r="B23" s="136" t="s">
        <v>26</v>
      </c>
      <c r="C23" s="136" t="s">
        <v>27</v>
      </c>
      <c r="D23" s="133" t="s">
        <v>28</v>
      </c>
      <c r="E23" s="136" t="s">
        <v>29</v>
      </c>
      <c r="F23" s="133" t="s">
        <v>30</v>
      </c>
      <c r="G23" s="25"/>
      <c r="H23" s="135" t="s">
        <v>45</v>
      </c>
      <c r="I23" s="136" t="s">
        <v>26</v>
      </c>
      <c r="J23" s="136" t="s">
        <v>27</v>
      </c>
      <c r="K23" s="133" t="s">
        <v>28</v>
      </c>
      <c r="L23" s="136" t="s">
        <v>29</v>
      </c>
      <c r="M23" s="133" t="s">
        <v>30</v>
      </c>
      <c r="N23" s="26"/>
      <c r="O23" s="135" t="s">
        <v>45</v>
      </c>
      <c r="P23" s="136" t="s">
        <v>26</v>
      </c>
      <c r="Q23" s="136" t="s">
        <v>27</v>
      </c>
      <c r="R23" s="133" t="s">
        <v>28</v>
      </c>
      <c r="S23" s="136" t="s">
        <v>29</v>
      </c>
      <c r="T23" s="133" t="s">
        <v>30</v>
      </c>
      <c r="U23" s="26"/>
      <c r="V23" s="135" t="s">
        <v>45</v>
      </c>
      <c r="W23" s="136" t="s">
        <v>26</v>
      </c>
      <c r="X23" s="136" t="s">
        <v>27</v>
      </c>
      <c r="Y23" s="133" t="s">
        <v>28</v>
      </c>
      <c r="Z23" s="136" t="s">
        <v>29</v>
      </c>
      <c r="AA23" s="133" t="s">
        <v>30</v>
      </c>
    </row>
    <row r="24" spans="1:27" x14ac:dyDescent="0.25">
      <c r="A24" s="135"/>
      <c r="B24" s="136"/>
      <c r="C24" s="136"/>
      <c r="D24" s="133"/>
      <c r="E24" s="136"/>
      <c r="F24" s="133"/>
      <c r="G24" s="25"/>
      <c r="H24" s="135"/>
      <c r="I24" s="136"/>
      <c r="J24" s="136"/>
      <c r="K24" s="133"/>
      <c r="L24" s="136"/>
      <c r="M24" s="133"/>
      <c r="N24" s="26"/>
      <c r="O24" s="135"/>
      <c r="P24" s="136"/>
      <c r="Q24" s="136"/>
      <c r="R24" s="133"/>
      <c r="S24" s="136"/>
      <c r="T24" s="133"/>
      <c r="U24" s="26"/>
      <c r="V24" s="135"/>
      <c r="W24" s="136"/>
      <c r="X24" s="136"/>
      <c r="Y24" s="133"/>
      <c r="Z24" s="136"/>
      <c r="AA24" s="133"/>
    </row>
    <row r="25" spans="1:27" x14ac:dyDescent="0.25">
      <c r="A25" s="63" t="s">
        <v>46</v>
      </c>
      <c r="B25" s="35">
        <v>59</v>
      </c>
      <c r="C25" s="35">
        <v>59</v>
      </c>
      <c r="D25" s="91">
        <f t="shared" ref="D25:D35" si="10">+C25/B25</f>
        <v>1</v>
      </c>
      <c r="E25" s="64">
        <f t="shared" ref="E25:E35" si="11">+B25-C25</f>
        <v>0</v>
      </c>
      <c r="F25" s="91">
        <f t="shared" ref="F25:F35" si="12">+E25/B25</f>
        <v>0</v>
      </c>
      <c r="G25" s="25"/>
      <c r="H25" s="63" t="s">
        <v>46</v>
      </c>
      <c r="I25" s="35"/>
      <c r="J25" s="35"/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v>79</v>
      </c>
      <c r="Q25" s="35">
        <v>79</v>
      </c>
      <c r="R25" s="91">
        <f t="shared" ref="R25:R35" si="14">+Q25/P25</f>
        <v>1</v>
      </c>
      <c r="S25" s="81">
        <f t="shared" ref="S25:S35" si="15">+P25-Q25</f>
        <v>0</v>
      </c>
      <c r="T25" s="91">
        <f t="shared" ref="T25:T35" si="16">+S25/P25</f>
        <v>0</v>
      </c>
      <c r="U25" s="26"/>
      <c r="V25" s="63" t="s">
        <v>46</v>
      </c>
      <c r="W25" s="35">
        <v>188</v>
      </c>
      <c r="X25" s="81">
        <v>188</v>
      </c>
      <c r="Y25" s="91">
        <f t="shared" ref="Y25:Y35" si="17">+X25/W25</f>
        <v>1</v>
      </c>
      <c r="Z25" s="81">
        <f t="shared" ref="Z25:Z35" si="18">+W25-X25</f>
        <v>0</v>
      </c>
      <c r="AA25" s="91">
        <f t="shared" ref="AA25:AA35" si="19">+Z25/W25</f>
        <v>0</v>
      </c>
    </row>
    <row r="26" spans="1:27" x14ac:dyDescent="0.25">
      <c r="A26" s="63" t="s">
        <v>47</v>
      </c>
      <c r="B26" s="35">
        <v>226</v>
      </c>
      <c r="C26" s="35">
        <v>224</v>
      </c>
      <c r="D26" s="91">
        <f t="shared" si="10"/>
        <v>0.99115044247787609</v>
      </c>
      <c r="E26" s="64">
        <f t="shared" si="11"/>
        <v>2</v>
      </c>
      <c r="F26" s="91">
        <f t="shared" si="12"/>
        <v>8.8495575221238937E-3</v>
      </c>
      <c r="G26" s="25"/>
      <c r="H26" s="63" t="s">
        <v>47</v>
      </c>
      <c r="I26" s="35"/>
      <c r="J26" s="35"/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v>177</v>
      </c>
      <c r="Q26" s="35">
        <v>177</v>
      </c>
      <c r="R26" s="91">
        <f t="shared" si="14"/>
        <v>1</v>
      </c>
      <c r="S26" s="81">
        <f t="shared" si="15"/>
        <v>0</v>
      </c>
      <c r="T26" s="91">
        <f t="shared" si="16"/>
        <v>0</v>
      </c>
      <c r="U26" s="26"/>
      <c r="V26" s="63" t="s">
        <v>47</v>
      </c>
      <c r="W26" s="35">
        <v>140</v>
      </c>
      <c r="X26" s="81">
        <v>138</v>
      </c>
      <c r="Y26" s="91">
        <f t="shared" si="17"/>
        <v>0.98571428571428577</v>
      </c>
      <c r="Z26" s="81">
        <f t="shared" si="18"/>
        <v>2</v>
      </c>
      <c r="AA26" s="91">
        <f t="shared" si="19"/>
        <v>1.4285714285714285E-2</v>
      </c>
    </row>
    <row r="27" spans="1:27" x14ac:dyDescent="0.25">
      <c r="A27" s="63" t="s">
        <v>79</v>
      </c>
      <c r="B27" s="35">
        <v>20</v>
      </c>
      <c r="C27" s="35">
        <v>20</v>
      </c>
      <c r="D27" s="91">
        <f t="shared" si="10"/>
        <v>1</v>
      </c>
      <c r="E27" s="64">
        <f t="shared" si="11"/>
        <v>0</v>
      </c>
      <c r="F27" s="91">
        <f t="shared" si="12"/>
        <v>0</v>
      </c>
      <c r="G27" s="25"/>
      <c r="H27" s="63" t="s">
        <v>79</v>
      </c>
      <c r="I27" s="35"/>
      <c r="J27" s="35"/>
      <c r="K27" s="34">
        <v>0</v>
      </c>
      <c r="L27" s="81">
        <f t="shared" si="13"/>
        <v>0</v>
      </c>
      <c r="M27" s="34">
        <v>0</v>
      </c>
      <c r="N27" s="26"/>
      <c r="O27" s="63" t="s">
        <v>79</v>
      </c>
      <c r="P27" s="35">
        <v>14</v>
      </c>
      <c r="Q27" s="35">
        <v>14</v>
      </c>
      <c r="R27" s="91">
        <f t="shared" si="14"/>
        <v>1</v>
      </c>
      <c r="S27" s="81">
        <f t="shared" si="15"/>
        <v>0</v>
      </c>
      <c r="T27" s="91">
        <f t="shared" si="16"/>
        <v>0</v>
      </c>
      <c r="U27" s="26"/>
      <c r="V27" s="63" t="s">
        <v>79</v>
      </c>
      <c r="W27" s="35">
        <v>31</v>
      </c>
      <c r="X27" s="81">
        <v>31</v>
      </c>
      <c r="Y27" s="91">
        <f t="shared" si="17"/>
        <v>1</v>
      </c>
      <c r="Z27" s="81">
        <f t="shared" si="18"/>
        <v>0</v>
      </c>
      <c r="AA27" s="91">
        <f t="shared" si="19"/>
        <v>0</v>
      </c>
    </row>
    <row r="28" spans="1:27" x14ac:dyDescent="0.25">
      <c r="A28" s="63" t="s">
        <v>80</v>
      </c>
      <c r="B28" s="35">
        <v>432</v>
      </c>
      <c r="C28" s="35">
        <v>430</v>
      </c>
      <c r="D28" s="91">
        <f t="shared" si="10"/>
        <v>0.99537037037037035</v>
      </c>
      <c r="E28" s="64">
        <f t="shared" si="11"/>
        <v>2</v>
      </c>
      <c r="F28" s="91">
        <f t="shared" si="12"/>
        <v>4.6296296296296294E-3</v>
      </c>
      <c r="G28" s="25"/>
      <c r="H28" s="63" t="s">
        <v>80</v>
      </c>
      <c r="I28" s="35"/>
      <c r="J28" s="35"/>
      <c r="K28" s="34">
        <v>0</v>
      </c>
      <c r="L28" s="81">
        <f t="shared" si="13"/>
        <v>0</v>
      </c>
      <c r="M28" s="34">
        <v>0</v>
      </c>
      <c r="N28" s="26"/>
      <c r="O28" s="63" t="s">
        <v>80</v>
      </c>
      <c r="P28" s="35">
        <v>290</v>
      </c>
      <c r="Q28" s="35">
        <v>287</v>
      </c>
      <c r="R28" s="91">
        <f t="shared" si="14"/>
        <v>0.98965517241379308</v>
      </c>
      <c r="S28" s="81">
        <f t="shared" si="15"/>
        <v>3</v>
      </c>
      <c r="T28" s="91">
        <f t="shared" si="16"/>
        <v>1.0344827586206896E-2</v>
      </c>
      <c r="U28" s="26"/>
      <c r="V28" s="63" t="s">
        <v>80</v>
      </c>
      <c r="W28" s="35">
        <v>378</v>
      </c>
      <c r="X28" s="81">
        <v>375</v>
      </c>
      <c r="Y28" s="91">
        <f t="shared" si="17"/>
        <v>0.99206349206349209</v>
      </c>
      <c r="Z28" s="81">
        <f t="shared" si="18"/>
        <v>3</v>
      </c>
      <c r="AA28" s="91">
        <f t="shared" si="19"/>
        <v>7.9365079365079361E-3</v>
      </c>
    </row>
    <row r="29" spans="1:27" x14ac:dyDescent="0.25">
      <c r="A29" s="63" t="s">
        <v>86</v>
      </c>
      <c r="B29" s="35">
        <v>1</v>
      </c>
      <c r="C29" s="35">
        <v>1</v>
      </c>
      <c r="D29" s="91">
        <f t="shared" si="10"/>
        <v>1</v>
      </c>
      <c r="E29" s="64">
        <f t="shared" si="11"/>
        <v>0</v>
      </c>
      <c r="F29" s="91">
        <f t="shared" si="12"/>
        <v>0</v>
      </c>
      <c r="G29" s="25"/>
      <c r="H29" s="63" t="s">
        <v>86</v>
      </c>
      <c r="I29" s="35"/>
      <c r="J29" s="35"/>
      <c r="K29" s="34">
        <v>0</v>
      </c>
      <c r="L29" s="81">
        <f t="shared" si="13"/>
        <v>0</v>
      </c>
      <c r="M29" s="34">
        <v>0</v>
      </c>
      <c r="N29" s="26"/>
      <c r="O29" s="63" t="s">
        <v>86</v>
      </c>
      <c r="P29" s="35">
        <v>10</v>
      </c>
      <c r="Q29" s="35">
        <v>10</v>
      </c>
      <c r="R29" s="91">
        <f t="shared" si="14"/>
        <v>1</v>
      </c>
      <c r="S29" s="81">
        <f t="shared" si="15"/>
        <v>0</v>
      </c>
      <c r="T29" s="91">
        <f t="shared" si="16"/>
        <v>0</v>
      </c>
      <c r="U29" s="26"/>
      <c r="V29" s="63" t="s">
        <v>86</v>
      </c>
      <c r="W29" s="35">
        <v>18</v>
      </c>
      <c r="X29" s="81">
        <v>18</v>
      </c>
      <c r="Y29" s="91">
        <f t="shared" si="17"/>
        <v>1</v>
      </c>
      <c r="Z29" s="81">
        <f t="shared" si="18"/>
        <v>0</v>
      </c>
      <c r="AA29" s="91">
        <f t="shared" si="19"/>
        <v>0</v>
      </c>
    </row>
    <row r="30" spans="1:27" x14ac:dyDescent="0.25">
      <c r="A30" s="63" t="s">
        <v>51</v>
      </c>
      <c r="B30" s="35">
        <v>112</v>
      </c>
      <c r="C30" s="35">
        <v>112</v>
      </c>
      <c r="D30" s="91">
        <f t="shared" si="10"/>
        <v>1</v>
      </c>
      <c r="E30" s="64">
        <f t="shared" si="11"/>
        <v>0</v>
      </c>
      <c r="F30" s="91">
        <f t="shared" si="12"/>
        <v>0</v>
      </c>
      <c r="G30" s="25"/>
      <c r="H30" s="63" t="s">
        <v>51</v>
      </c>
      <c r="I30" s="35"/>
      <c r="J30" s="35"/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v>88</v>
      </c>
      <c r="Q30" s="35">
        <v>88</v>
      </c>
      <c r="R30" s="91">
        <f t="shared" si="14"/>
        <v>1</v>
      </c>
      <c r="S30" s="81">
        <f t="shared" si="15"/>
        <v>0</v>
      </c>
      <c r="T30" s="91">
        <f t="shared" si="16"/>
        <v>0</v>
      </c>
      <c r="U30" s="26"/>
      <c r="V30" s="63" t="s">
        <v>51</v>
      </c>
      <c r="W30" s="35">
        <v>157</v>
      </c>
      <c r="X30" s="81">
        <v>157</v>
      </c>
      <c r="Y30" s="91">
        <f t="shared" si="17"/>
        <v>1</v>
      </c>
      <c r="Z30" s="81">
        <f t="shared" si="18"/>
        <v>0</v>
      </c>
      <c r="AA30" s="91">
        <f t="shared" si="19"/>
        <v>0</v>
      </c>
    </row>
    <row r="31" spans="1:27" x14ac:dyDescent="0.25">
      <c r="A31" s="63" t="s">
        <v>52</v>
      </c>
      <c r="B31" s="35">
        <v>72</v>
      </c>
      <c r="C31" s="35">
        <v>71</v>
      </c>
      <c r="D31" s="91">
        <f t="shared" si="10"/>
        <v>0.98611111111111116</v>
      </c>
      <c r="E31" s="64">
        <f t="shared" si="11"/>
        <v>1</v>
      </c>
      <c r="F31" s="91">
        <f t="shared" si="12"/>
        <v>1.3888888888888888E-2</v>
      </c>
      <c r="G31" s="25"/>
      <c r="H31" s="63" t="s">
        <v>52</v>
      </c>
      <c r="I31" s="35"/>
      <c r="J31" s="35"/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v>109</v>
      </c>
      <c r="Q31" s="35">
        <v>109</v>
      </c>
      <c r="R31" s="91">
        <f t="shared" si="14"/>
        <v>1</v>
      </c>
      <c r="S31" s="81">
        <f t="shared" si="15"/>
        <v>0</v>
      </c>
      <c r="T31" s="91">
        <f t="shared" si="16"/>
        <v>0</v>
      </c>
      <c r="U31" s="26"/>
      <c r="V31" s="63" t="s">
        <v>52</v>
      </c>
      <c r="W31" s="35">
        <v>66</v>
      </c>
      <c r="X31" s="81">
        <v>66</v>
      </c>
      <c r="Y31" s="91">
        <f t="shared" si="17"/>
        <v>1</v>
      </c>
      <c r="Z31" s="81">
        <f t="shared" si="18"/>
        <v>0</v>
      </c>
      <c r="AA31" s="91">
        <f t="shared" si="19"/>
        <v>0</v>
      </c>
    </row>
    <row r="32" spans="1:27" x14ac:dyDescent="0.25">
      <c r="A32" s="63" t="s">
        <v>53</v>
      </c>
      <c r="B32" s="35">
        <v>21</v>
      </c>
      <c r="C32" s="35">
        <v>21</v>
      </c>
      <c r="D32" s="91">
        <f t="shared" si="10"/>
        <v>1</v>
      </c>
      <c r="E32" s="64">
        <f t="shared" si="11"/>
        <v>0</v>
      </c>
      <c r="F32" s="91">
        <f t="shared" si="12"/>
        <v>0</v>
      </c>
      <c r="G32" s="25"/>
      <c r="H32" s="63" t="s">
        <v>53</v>
      </c>
      <c r="I32" s="35"/>
      <c r="J32" s="35"/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v>17</v>
      </c>
      <c r="Q32" s="35">
        <v>17</v>
      </c>
      <c r="R32" s="91">
        <f t="shared" si="14"/>
        <v>1</v>
      </c>
      <c r="S32" s="81">
        <f t="shared" si="15"/>
        <v>0</v>
      </c>
      <c r="T32" s="91">
        <f t="shared" si="16"/>
        <v>0</v>
      </c>
      <c r="U32" s="26"/>
      <c r="V32" s="63" t="s">
        <v>53</v>
      </c>
      <c r="W32" s="35">
        <v>37</v>
      </c>
      <c r="X32" s="81">
        <v>37</v>
      </c>
      <c r="Y32" s="91">
        <f t="shared" si="17"/>
        <v>1</v>
      </c>
      <c r="Z32" s="81">
        <f t="shared" si="18"/>
        <v>0</v>
      </c>
      <c r="AA32" s="91">
        <f t="shared" si="19"/>
        <v>0</v>
      </c>
    </row>
    <row r="33" spans="1:27" x14ac:dyDescent="0.25">
      <c r="A33" s="63" t="s">
        <v>54</v>
      </c>
      <c r="B33" s="35">
        <v>3</v>
      </c>
      <c r="C33" s="35">
        <v>3</v>
      </c>
      <c r="D33" s="91">
        <f t="shared" si="10"/>
        <v>1</v>
      </c>
      <c r="E33" s="64">
        <f t="shared" si="11"/>
        <v>0</v>
      </c>
      <c r="F33" s="91">
        <f t="shared" si="12"/>
        <v>0</v>
      </c>
      <c r="G33" s="25"/>
      <c r="H33" s="63" t="s">
        <v>54</v>
      </c>
      <c r="I33" s="35"/>
      <c r="J33" s="35"/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v>8</v>
      </c>
      <c r="Q33" s="35">
        <v>8</v>
      </c>
      <c r="R33" s="91">
        <f t="shared" si="14"/>
        <v>1</v>
      </c>
      <c r="S33" s="81">
        <f t="shared" si="15"/>
        <v>0</v>
      </c>
      <c r="T33" s="91">
        <f t="shared" si="16"/>
        <v>0</v>
      </c>
      <c r="U33" s="26"/>
      <c r="V33" s="63" t="s">
        <v>54</v>
      </c>
      <c r="W33" s="35">
        <v>11</v>
      </c>
      <c r="X33" s="81">
        <v>11</v>
      </c>
      <c r="Y33" s="91">
        <f t="shared" si="17"/>
        <v>1</v>
      </c>
      <c r="Z33" s="81">
        <f t="shared" si="18"/>
        <v>0</v>
      </c>
      <c r="AA33" s="91">
        <f t="shared" si="19"/>
        <v>0</v>
      </c>
    </row>
    <row r="34" spans="1:27" x14ac:dyDescent="0.25">
      <c r="A34" s="63" t="s">
        <v>55</v>
      </c>
      <c r="B34" s="35">
        <v>1</v>
      </c>
      <c r="C34" s="35">
        <v>1</v>
      </c>
      <c r="D34" s="91">
        <f t="shared" si="10"/>
        <v>1</v>
      </c>
      <c r="E34" s="64">
        <f t="shared" si="11"/>
        <v>0</v>
      </c>
      <c r="F34" s="91">
        <f t="shared" si="12"/>
        <v>0</v>
      </c>
      <c r="G34" s="25"/>
      <c r="H34" s="63" t="s">
        <v>55</v>
      </c>
      <c r="I34" s="35"/>
      <c r="J34" s="35"/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v>6</v>
      </c>
      <c r="Q34" s="35">
        <v>6</v>
      </c>
      <c r="R34" s="91">
        <f t="shared" si="14"/>
        <v>1</v>
      </c>
      <c r="S34" s="81">
        <f t="shared" si="15"/>
        <v>0</v>
      </c>
      <c r="T34" s="91">
        <f t="shared" si="16"/>
        <v>0</v>
      </c>
      <c r="U34" s="26"/>
      <c r="V34" s="63" t="s">
        <v>55</v>
      </c>
      <c r="W34" s="35">
        <v>14</v>
      </c>
      <c r="X34" s="81">
        <v>14</v>
      </c>
      <c r="Y34" s="91">
        <f>IFERROR(+X34/W34,"0.00"%)</f>
        <v>1</v>
      </c>
      <c r="Z34" s="81">
        <f t="shared" si="18"/>
        <v>0</v>
      </c>
      <c r="AA34" s="91">
        <f>IFERROR(+Z34/W34,"0%")</f>
        <v>0</v>
      </c>
    </row>
    <row r="35" spans="1:27" x14ac:dyDescent="0.25">
      <c r="A35" s="63" t="s">
        <v>15</v>
      </c>
      <c r="B35" s="65">
        <f>SUM(B25:B34)</f>
        <v>947</v>
      </c>
      <c r="C35" s="65">
        <f>SUM(C25:C34)</f>
        <v>942</v>
      </c>
      <c r="D35" s="92">
        <f t="shared" si="10"/>
        <v>0.99472016895459348</v>
      </c>
      <c r="E35" s="76">
        <f t="shared" si="11"/>
        <v>5</v>
      </c>
      <c r="F35" s="92">
        <f t="shared" si="12"/>
        <v>5.279831045406547E-3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798</v>
      </c>
      <c r="Q35" s="65">
        <f>SUM(Q25:Q34)</f>
        <v>795</v>
      </c>
      <c r="R35" s="92">
        <f t="shared" si="14"/>
        <v>0.99624060150375937</v>
      </c>
      <c r="S35" s="94">
        <f t="shared" si="15"/>
        <v>3</v>
      </c>
      <c r="T35" s="92">
        <f t="shared" si="16"/>
        <v>3.7593984962406013E-3</v>
      </c>
      <c r="U35" s="26"/>
      <c r="V35" s="63" t="s">
        <v>15</v>
      </c>
      <c r="W35" s="65">
        <f>SUM(W25:W34)</f>
        <v>1040</v>
      </c>
      <c r="X35" s="65">
        <f>SUM(X25:X34)</f>
        <v>1035</v>
      </c>
      <c r="Y35" s="92">
        <f t="shared" si="17"/>
        <v>0.99519230769230771</v>
      </c>
      <c r="Z35" s="94">
        <f t="shared" si="18"/>
        <v>5</v>
      </c>
      <c r="AA35" s="92">
        <f t="shared" si="19"/>
        <v>4.807692307692308E-3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4" t="s">
        <v>56</v>
      </c>
      <c r="B37" s="134" t="s">
        <v>26</v>
      </c>
      <c r="C37" s="134" t="s">
        <v>27</v>
      </c>
      <c r="D37" s="133" t="s">
        <v>28</v>
      </c>
      <c r="E37" s="134" t="s">
        <v>29</v>
      </c>
      <c r="F37" s="133" t="s">
        <v>30</v>
      </c>
      <c r="G37" s="25"/>
      <c r="H37" s="134" t="s">
        <v>56</v>
      </c>
      <c r="I37" s="134" t="s">
        <v>26</v>
      </c>
      <c r="J37" s="134" t="s">
        <v>27</v>
      </c>
      <c r="K37" s="133" t="s">
        <v>28</v>
      </c>
      <c r="L37" s="134" t="s">
        <v>29</v>
      </c>
      <c r="M37" s="133" t="s">
        <v>30</v>
      </c>
      <c r="N37" s="26"/>
      <c r="O37" s="134" t="s">
        <v>56</v>
      </c>
      <c r="P37" s="134" t="s">
        <v>26</v>
      </c>
      <c r="Q37" s="134" t="s">
        <v>27</v>
      </c>
      <c r="R37" s="133" t="s">
        <v>28</v>
      </c>
      <c r="S37" s="134" t="s">
        <v>29</v>
      </c>
      <c r="T37" s="133" t="s">
        <v>30</v>
      </c>
      <c r="U37" s="26"/>
      <c r="V37" s="134" t="s">
        <v>56</v>
      </c>
      <c r="W37" s="134" t="s">
        <v>26</v>
      </c>
      <c r="X37" s="134" t="s">
        <v>27</v>
      </c>
      <c r="Y37" s="133" t="s">
        <v>28</v>
      </c>
      <c r="Z37" s="134" t="s">
        <v>29</v>
      </c>
      <c r="AA37" s="133" t="s">
        <v>30</v>
      </c>
    </row>
    <row r="38" spans="1:27" x14ac:dyDescent="0.25">
      <c r="A38" s="134"/>
      <c r="B38" s="134"/>
      <c r="C38" s="134"/>
      <c r="D38" s="133"/>
      <c r="E38" s="134"/>
      <c r="F38" s="133"/>
      <c r="G38" s="25"/>
      <c r="H38" s="134"/>
      <c r="I38" s="134"/>
      <c r="J38" s="134"/>
      <c r="K38" s="133"/>
      <c r="L38" s="134"/>
      <c r="M38" s="133"/>
      <c r="N38" s="26"/>
      <c r="O38" s="134"/>
      <c r="P38" s="134"/>
      <c r="Q38" s="134"/>
      <c r="R38" s="133"/>
      <c r="S38" s="134"/>
      <c r="T38" s="133"/>
      <c r="U38" s="26"/>
      <c r="V38" s="134"/>
      <c r="W38" s="134"/>
      <c r="X38" s="134"/>
      <c r="Y38" s="133"/>
      <c r="Z38" s="134"/>
      <c r="AA38" s="133"/>
    </row>
    <row r="39" spans="1:27" x14ac:dyDescent="0.25">
      <c r="A39" s="72" t="s">
        <v>57</v>
      </c>
      <c r="B39" s="38">
        <v>2185</v>
      </c>
      <c r="C39" s="38">
        <v>2147</v>
      </c>
      <c r="D39" s="87">
        <f t="shared" ref="D39:D47" si="20">+C39/B39</f>
        <v>0.9826086956521739</v>
      </c>
      <c r="E39" s="73">
        <f t="shared" ref="E39:E47" si="21">+B39-C39</f>
        <v>38</v>
      </c>
      <c r="F39" s="87">
        <f t="shared" ref="F39:F47" si="22">+E39/B39</f>
        <v>1.7391304347826087E-2</v>
      </c>
      <c r="G39" s="25"/>
      <c r="H39" s="72" t="s">
        <v>57</v>
      </c>
      <c r="I39" s="38"/>
      <c r="J39" s="38"/>
      <c r="K39" s="39">
        <v>0</v>
      </c>
      <c r="L39" s="40">
        <f t="shared" ref="L39:L47" si="23">+I39-J39</f>
        <v>0</v>
      </c>
      <c r="M39" s="39">
        <v>0</v>
      </c>
      <c r="N39" s="26"/>
      <c r="O39" s="72" t="s">
        <v>57</v>
      </c>
      <c r="P39" s="38">
        <v>1004</v>
      </c>
      <c r="Q39" s="38">
        <v>992</v>
      </c>
      <c r="R39" s="87">
        <f t="shared" ref="R39:R47" si="24">+Q39/P39</f>
        <v>0.98804780876494025</v>
      </c>
      <c r="S39" s="40">
        <f t="shared" ref="S39:S47" si="25">+P39-Q39</f>
        <v>12</v>
      </c>
      <c r="T39" s="87">
        <f t="shared" ref="T39:T47" si="26">+S39/P39</f>
        <v>1.1952191235059761E-2</v>
      </c>
      <c r="U39" s="26"/>
      <c r="V39" s="72" t="s">
        <v>57</v>
      </c>
      <c r="W39" s="38">
        <v>1604</v>
      </c>
      <c r="X39" s="40">
        <v>1602</v>
      </c>
      <c r="Y39" s="87">
        <f t="shared" ref="Y39:Y47" si="27">+X39/W39</f>
        <v>0.99875311720698257</v>
      </c>
      <c r="Z39" s="40">
        <f t="shared" ref="Z39:Z47" si="28">+W39-X39</f>
        <v>2</v>
      </c>
      <c r="AA39" s="87">
        <f t="shared" ref="AA39:AA47" si="29">+Z39/W39</f>
        <v>1.2468827930174563E-3</v>
      </c>
    </row>
    <row r="40" spans="1:27" x14ac:dyDescent="0.25">
      <c r="A40" s="72" t="s">
        <v>58</v>
      </c>
      <c r="B40" s="38">
        <v>3552</v>
      </c>
      <c r="C40" s="38">
        <v>3497</v>
      </c>
      <c r="D40" s="87">
        <f t="shared" si="20"/>
        <v>0.98451576576576572</v>
      </c>
      <c r="E40" s="73">
        <f t="shared" si="21"/>
        <v>55</v>
      </c>
      <c r="F40" s="87">
        <f t="shared" si="22"/>
        <v>1.5484234234234234E-2</v>
      </c>
      <c r="G40" s="25"/>
      <c r="H40" s="72" t="s">
        <v>58</v>
      </c>
      <c r="I40" s="38"/>
      <c r="J40" s="38"/>
      <c r="K40" s="39">
        <v>0</v>
      </c>
      <c r="L40" s="40">
        <f t="shared" si="23"/>
        <v>0</v>
      </c>
      <c r="M40" s="39">
        <v>0</v>
      </c>
      <c r="N40" s="26"/>
      <c r="O40" s="72" t="s">
        <v>58</v>
      </c>
      <c r="P40" s="38">
        <v>1883</v>
      </c>
      <c r="Q40" s="38">
        <v>1875</v>
      </c>
      <c r="R40" s="87">
        <f t="shared" si="24"/>
        <v>0.99575146043547536</v>
      </c>
      <c r="S40" s="40">
        <f t="shared" si="25"/>
        <v>8</v>
      </c>
      <c r="T40" s="87">
        <f t="shared" si="26"/>
        <v>4.2485395645246943E-3</v>
      </c>
      <c r="U40" s="26"/>
      <c r="V40" s="72" t="s">
        <v>58</v>
      </c>
      <c r="W40" s="38">
        <v>2182</v>
      </c>
      <c r="X40" s="40">
        <v>2170</v>
      </c>
      <c r="Y40" s="87">
        <f t="shared" si="27"/>
        <v>0.99450045829514211</v>
      </c>
      <c r="Z40" s="40">
        <f t="shared" si="28"/>
        <v>12</v>
      </c>
      <c r="AA40" s="87">
        <f t="shared" si="29"/>
        <v>5.4995417048579283E-3</v>
      </c>
    </row>
    <row r="41" spans="1:27" x14ac:dyDescent="0.25">
      <c r="A41" s="72" t="s">
        <v>59</v>
      </c>
      <c r="B41" s="38">
        <v>53</v>
      </c>
      <c r="C41" s="38">
        <v>53</v>
      </c>
      <c r="D41" s="87">
        <f t="shared" si="20"/>
        <v>1</v>
      </c>
      <c r="E41" s="73">
        <f t="shared" si="21"/>
        <v>0</v>
      </c>
      <c r="F41" s="87">
        <f t="shared" si="22"/>
        <v>0</v>
      </c>
      <c r="G41" s="25"/>
      <c r="H41" s="72" t="s">
        <v>59</v>
      </c>
      <c r="I41" s="38"/>
      <c r="J41" s="38"/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v>33</v>
      </c>
      <c r="Q41" s="38">
        <v>33</v>
      </c>
      <c r="R41" s="87">
        <f t="shared" si="24"/>
        <v>1</v>
      </c>
      <c r="S41" s="40">
        <f t="shared" si="25"/>
        <v>0</v>
      </c>
      <c r="T41" s="87">
        <f t="shared" si="26"/>
        <v>0</v>
      </c>
      <c r="U41" s="26"/>
      <c r="V41" s="72" t="s">
        <v>59</v>
      </c>
      <c r="W41" s="38">
        <v>94</v>
      </c>
      <c r="X41" s="40">
        <v>92</v>
      </c>
      <c r="Y41" s="87">
        <f t="shared" si="27"/>
        <v>0.97872340425531912</v>
      </c>
      <c r="Z41" s="40">
        <f t="shared" si="28"/>
        <v>2</v>
      </c>
      <c r="AA41" s="87">
        <f t="shared" si="29"/>
        <v>2.1276595744680851E-2</v>
      </c>
    </row>
    <row r="42" spans="1:27" x14ac:dyDescent="0.25">
      <c r="A42" s="72" t="s">
        <v>60</v>
      </c>
      <c r="B42" s="38">
        <v>45</v>
      </c>
      <c r="C42" s="38">
        <v>45</v>
      </c>
      <c r="D42" s="87">
        <f t="shared" si="20"/>
        <v>1</v>
      </c>
      <c r="E42" s="73">
        <f t="shared" si="21"/>
        <v>0</v>
      </c>
      <c r="F42" s="87">
        <f t="shared" si="22"/>
        <v>0</v>
      </c>
      <c r="G42" s="25"/>
      <c r="H42" s="72" t="s">
        <v>60</v>
      </c>
      <c r="I42" s="38"/>
      <c r="J42" s="38"/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v>37</v>
      </c>
      <c r="Q42" s="38">
        <v>37</v>
      </c>
      <c r="R42" s="87">
        <f t="shared" si="24"/>
        <v>1</v>
      </c>
      <c r="S42" s="40">
        <f t="shared" si="25"/>
        <v>0</v>
      </c>
      <c r="T42" s="87">
        <f t="shared" si="26"/>
        <v>0</v>
      </c>
      <c r="U42" s="26"/>
      <c r="V42" s="72" t="s">
        <v>60</v>
      </c>
      <c r="W42" s="38">
        <v>126</v>
      </c>
      <c r="X42" s="40">
        <v>125</v>
      </c>
      <c r="Y42" s="87">
        <f t="shared" si="27"/>
        <v>0.99206349206349209</v>
      </c>
      <c r="Z42" s="40">
        <f t="shared" si="28"/>
        <v>1</v>
      </c>
      <c r="AA42" s="87">
        <f t="shared" si="29"/>
        <v>7.9365079365079361E-3</v>
      </c>
    </row>
    <row r="43" spans="1:27" x14ac:dyDescent="0.25">
      <c r="A43" s="72" t="s">
        <v>81</v>
      </c>
      <c r="B43" s="38">
        <v>256</v>
      </c>
      <c r="C43" s="38">
        <v>251</v>
      </c>
      <c r="D43" s="87">
        <f t="shared" si="20"/>
        <v>0.98046875</v>
      </c>
      <c r="E43" s="73">
        <f t="shared" si="21"/>
        <v>5</v>
      </c>
      <c r="F43" s="87">
        <f t="shared" si="22"/>
        <v>1.953125E-2</v>
      </c>
      <c r="G43" s="25"/>
      <c r="H43" s="72" t="s">
        <v>81</v>
      </c>
      <c r="I43" s="38"/>
      <c r="J43" s="38"/>
      <c r="K43" s="39">
        <v>0</v>
      </c>
      <c r="L43" s="40">
        <f t="shared" si="23"/>
        <v>0</v>
      </c>
      <c r="M43" s="39">
        <v>0</v>
      </c>
      <c r="N43" s="26"/>
      <c r="O43" s="72" t="s">
        <v>81</v>
      </c>
      <c r="P43" s="38">
        <v>205</v>
      </c>
      <c r="Q43" s="38">
        <v>204</v>
      </c>
      <c r="R43" s="87">
        <f t="shared" si="24"/>
        <v>0.99512195121951219</v>
      </c>
      <c r="S43" s="40">
        <f t="shared" si="25"/>
        <v>1</v>
      </c>
      <c r="T43" s="87">
        <f t="shared" si="26"/>
        <v>4.8780487804878049E-3</v>
      </c>
      <c r="U43" s="26"/>
      <c r="V43" s="72" t="s">
        <v>81</v>
      </c>
      <c r="W43" s="38">
        <v>241</v>
      </c>
      <c r="X43" s="40">
        <v>239</v>
      </c>
      <c r="Y43" s="87">
        <f t="shared" si="27"/>
        <v>0.99170124481327804</v>
      </c>
      <c r="Z43" s="40">
        <f t="shared" si="28"/>
        <v>2</v>
      </c>
      <c r="AA43" s="87">
        <f t="shared" si="29"/>
        <v>8.2987551867219917E-3</v>
      </c>
    </row>
    <row r="44" spans="1:27" x14ac:dyDescent="0.25">
      <c r="A44" s="72" t="s">
        <v>62</v>
      </c>
      <c r="B44" s="38">
        <v>21</v>
      </c>
      <c r="C44" s="38">
        <v>21</v>
      </c>
      <c r="D44" s="87">
        <f t="shared" si="20"/>
        <v>1</v>
      </c>
      <c r="E44" s="73">
        <f t="shared" si="21"/>
        <v>0</v>
      </c>
      <c r="F44" s="87">
        <f t="shared" si="22"/>
        <v>0</v>
      </c>
      <c r="G44" s="25"/>
      <c r="H44" s="72" t="s">
        <v>62</v>
      </c>
      <c r="I44" s="38"/>
      <c r="J44" s="38"/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v>21</v>
      </c>
      <c r="Q44" s="38">
        <v>21</v>
      </c>
      <c r="R44" s="87">
        <f t="shared" si="24"/>
        <v>1</v>
      </c>
      <c r="S44" s="40">
        <f t="shared" si="25"/>
        <v>0</v>
      </c>
      <c r="T44" s="87">
        <f t="shared" si="26"/>
        <v>0</v>
      </c>
      <c r="U44" s="26"/>
      <c r="V44" s="72" t="s">
        <v>62</v>
      </c>
      <c r="W44" s="38">
        <v>58</v>
      </c>
      <c r="X44" s="40">
        <v>56</v>
      </c>
      <c r="Y44" s="87">
        <f t="shared" si="27"/>
        <v>0.96551724137931039</v>
      </c>
      <c r="Z44" s="40">
        <f t="shared" si="28"/>
        <v>2</v>
      </c>
      <c r="AA44" s="87">
        <f t="shared" si="29"/>
        <v>3.4482758620689655E-2</v>
      </c>
    </row>
    <row r="45" spans="1:27" x14ac:dyDescent="0.25">
      <c r="A45" s="72" t="s">
        <v>63</v>
      </c>
      <c r="B45" s="38">
        <v>192</v>
      </c>
      <c r="C45" s="38">
        <v>192</v>
      </c>
      <c r="D45" s="87">
        <f t="shared" si="20"/>
        <v>1</v>
      </c>
      <c r="E45" s="73">
        <f t="shared" si="21"/>
        <v>0</v>
      </c>
      <c r="F45" s="87">
        <f t="shared" si="22"/>
        <v>0</v>
      </c>
      <c r="G45" s="25"/>
      <c r="H45" s="72" t="s">
        <v>63</v>
      </c>
      <c r="I45" s="38"/>
      <c r="J45" s="38"/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v>166</v>
      </c>
      <c r="Q45" s="38">
        <v>165</v>
      </c>
      <c r="R45" s="87">
        <f t="shared" si="24"/>
        <v>0.99397590361445787</v>
      </c>
      <c r="S45" s="40">
        <f t="shared" si="25"/>
        <v>1</v>
      </c>
      <c r="T45" s="87">
        <f t="shared" si="26"/>
        <v>6.024096385542169E-3</v>
      </c>
      <c r="U45" s="26"/>
      <c r="V45" s="72" t="s">
        <v>63</v>
      </c>
      <c r="W45" s="38">
        <v>199</v>
      </c>
      <c r="X45" s="40">
        <v>193</v>
      </c>
      <c r="Y45" s="87">
        <f t="shared" si="27"/>
        <v>0.96984924623115576</v>
      </c>
      <c r="Z45" s="40">
        <f t="shared" si="28"/>
        <v>6</v>
      </c>
      <c r="AA45" s="87">
        <f t="shared" si="29"/>
        <v>3.015075376884422E-2</v>
      </c>
    </row>
    <row r="46" spans="1:27" x14ac:dyDescent="0.25">
      <c r="A46" s="72" t="s">
        <v>64</v>
      </c>
      <c r="B46" s="38">
        <v>373</v>
      </c>
      <c r="C46" s="38">
        <v>368</v>
      </c>
      <c r="D46" s="87">
        <f t="shared" si="20"/>
        <v>0.98659517426273458</v>
      </c>
      <c r="E46" s="73">
        <f t="shared" si="21"/>
        <v>5</v>
      </c>
      <c r="F46" s="87">
        <f t="shared" si="22"/>
        <v>1.3404825737265416E-2</v>
      </c>
      <c r="G46" s="25"/>
      <c r="H46" s="72" t="s">
        <v>64</v>
      </c>
      <c r="I46" s="38"/>
      <c r="J46" s="38"/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v>245</v>
      </c>
      <c r="Q46" s="38">
        <v>242</v>
      </c>
      <c r="R46" s="87">
        <f t="shared" si="24"/>
        <v>0.98775510204081629</v>
      </c>
      <c r="S46" s="40">
        <f t="shared" si="25"/>
        <v>3</v>
      </c>
      <c r="T46" s="87">
        <f t="shared" si="26"/>
        <v>1.2244897959183673E-2</v>
      </c>
      <c r="U46" s="26"/>
      <c r="V46" s="72" t="s">
        <v>64</v>
      </c>
      <c r="W46" s="38">
        <v>346</v>
      </c>
      <c r="X46" s="40">
        <v>343</v>
      </c>
      <c r="Y46" s="87">
        <f t="shared" si="27"/>
        <v>0.99132947976878616</v>
      </c>
      <c r="Z46" s="40">
        <f t="shared" si="28"/>
        <v>3</v>
      </c>
      <c r="AA46" s="87">
        <f t="shared" si="29"/>
        <v>8.670520231213872E-3</v>
      </c>
    </row>
    <row r="47" spans="1:27" x14ac:dyDescent="0.25">
      <c r="A47" s="72" t="s">
        <v>15</v>
      </c>
      <c r="B47" s="74">
        <f>SUM(B39:B46)</f>
        <v>6677</v>
      </c>
      <c r="C47" s="74">
        <f>SUM(C39:C46)</f>
        <v>6574</v>
      </c>
      <c r="D47" s="88">
        <f t="shared" si="20"/>
        <v>0.98457391043881981</v>
      </c>
      <c r="E47" s="75">
        <f t="shared" si="21"/>
        <v>103</v>
      </c>
      <c r="F47" s="88">
        <f t="shared" si="22"/>
        <v>1.5426089561180171E-2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3594</v>
      </c>
      <c r="Q47" s="74">
        <f>SUM(Q39:Q46)</f>
        <v>3569</v>
      </c>
      <c r="R47" s="88">
        <f t="shared" si="24"/>
        <v>0.99304396215915414</v>
      </c>
      <c r="S47" s="84">
        <f t="shared" si="25"/>
        <v>25</v>
      </c>
      <c r="T47" s="88">
        <f t="shared" si="26"/>
        <v>6.9560378408458539E-3</v>
      </c>
      <c r="U47" s="26"/>
      <c r="V47" s="72" t="s">
        <v>15</v>
      </c>
      <c r="W47" s="74">
        <f>SUM(W39:W46)</f>
        <v>4850</v>
      </c>
      <c r="X47" s="74">
        <f>SUM(X39:X46)</f>
        <v>4820</v>
      </c>
      <c r="Y47" s="88">
        <f t="shared" si="27"/>
        <v>0.99381443298969074</v>
      </c>
      <c r="Z47" s="84">
        <f t="shared" si="28"/>
        <v>30</v>
      </c>
      <c r="AA47" s="88">
        <f t="shared" si="29"/>
        <v>6.1855670103092781E-3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9878</v>
      </c>
      <c r="C49" s="44">
        <f>SUM(C47,C35,C21)</f>
        <v>9743</v>
      </c>
      <c r="D49" s="58">
        <f>+C49/B49</f>
        <v>0.98633326584328807</v>
      </c>
      <c r="E49" s="79">
        <f>+B49-C49</f>
        <v>135</v>
      </c>
      <c r="F49" s="59">
        <f>+E49/B49</f>
        <v>1.3666734156711885E-2</v>
      </c>
      <c r="G49" s="25"/>
      <c r="H49" s="43" t="s">
        <v>15</v>
      </c>
      <c r="I49" s="44">
        <f>+'TOTAL POR MES JUNIO'!B51</f>
        <v>42973</v>
      </c>
      <c r="J49" s="44">
        <f>+'TOTAL POR MES JUNIO'!C51</f>
        <v>40295</v>
      </c>
      <c r="K49" s="58">
        <f t="shared" ref="K49" si="30">+J49/I49</f>
        <v>0.9376818002001257</v>
      </c>
      <c r="L49" s="79">
        <f t="shared" ref="L49" si="31">+I49-J49</f>
        <v>2678</v>
      </c>
      <c r="M49" s="59">
        <f t="shared" ref="M49" si="32">+L49/I49</f>
        <v>6.2318199799874338E-2</v>
      </c>
      <c r="N49" s="26"/>
      <c r="O49" s="43" t="s">
        <v>15</v>
      </c>
      <c r="P49" s="47">
        <f>SUM(P47,P35,P21)</f>
        <v>6549</v>
      </c>
      <c r="Q49" s="47">
        <f>SUM(Q47,Q35,Q21)</f>
        <v>6510</v>
      </c>
      <c r="R49" s="58">
        <f>+Q49/P49</f>
        <v>0.99404489234997706</v>
      </c>
      <c r="S49" s="79">
        <f>SUM(S47,S35,S21)</f>
        <v>39</v>
      </c>
      <c r="T49" s="59">
        <f>+S49/P49</f>
        <v>5.9551076500229038E-3</v>
      </c>
      <c r="U49" s="26"/>
      <c r="V49" s="43" t="s">
        <v>15</v>
      </c>
      <c r="W49" s="44">
        <f>SUM(W47,W35,W21)</f>
        <v>7515</v>
      </c>
      <c r="X49" s="44">
        <f>SUM(X47,X35,X21)</f>
        <v>7467</v>
      </c>
      <c r="Y49" s="58">
        <f>+X49/W49</f>
        <v>0.99361277445109786</v>
      </c>
      <c r="Z49" s="79">
        <f>SUM(Z47,Z35,Z21)</f>
        <v>48</v>
      </c>
      <c r="AA49" s="59">
        <f>+Z49/W49</f>
        <v>6.3872255489021952E-3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TOTAL TRIMESTRE </vt:lpstr>
      <vt:lpstr>TOTAL TRIMESTRE POR REGION</vt:lpstr>
      <vt:lpstr>TOTAL POR MES ABRIL</vt:lpstr>
      <vt:lpstr>TOTAL POR MES MAYO</vt:lpstr>
      <vt:lpstr>TOTAL POR MES JUNIO</vt:lpstr>
      <vt:lpstr>TOTAL ABRIL POR REGIÓN</vt:lpstr>
      <vt:lpstr>TOTAL MAYO POR REGIÓN</vt:lpstr>
      <vt:lpstr>TOTAL JUNIO POR REGIÓN</vt:lpstr>
      <vt:lpstr>'TOTAL ABRIL POR REGIÓN'!Área_de_impresión</vt:lpstr>
      <vt:lpstr>'TOTAL JUNIO POR REGIÓN'!Área_de_impresión</vt:lpstr>
      <vt:lpstr>'TOTAL MAYO POR REGIÓN'!Área_de_impresión</vt:lpstr>
      <vt:lpstr>'TOTAL POR MES ABRIL'!Área_de_impresión</vt:lpstr>
      <vt:lpstr>'TOTAL POR MES JUNIO'!Área_de_impresión</vt:lpstr>
      <vt:lpstr>'TOTAL POR MES MAYO'!Área_de_impresión</vt:lpstr>
      <vt:lpstr>'TOTAL TRIMESTRE '!Área_de_impresión</vt:lpstr>
      <vt:lpstr>'TOTAL TRIMESTRE POR REGION'!Área_de_impresión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2019-07-10T23:48:06Z</cp:lastPrinted>
  <dcterms:created xsi:type="dcterms:W3CDTF">2018-05-08T16:08:15Z</dcterms:created>
  <dcterms:modified xsi:type="dcterms:W3CDTF">2019-07-17T18:28:41Z</dcterms:modified>
</cp:coreProperties>
</file>