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ruz\Desktop\Estados\Estados y Reporte 2022\Ejecucion Presupuestaria\FEBRERO\"/>
    </mc:Choice>
  </mc:AlternateContent>
  <bookViews>
    <workbookView xWindow="0" yWindow="0" windowWidth="20490" windowHeight="6855"/>
  </bookViews>
  <sheets>
    <sheet name="Transparencia" sheetId="3" r:id="rId1"/>
  </sheets>
  <externalReferences>
    <externalReference r:id="rId2"/>
  </externalReferences>
  <definedNames>
    <definedName name="_xlnm.Print_Area" localSheetId="0">Transparencia!$A$1:$O$111</definedName>
    <definedName name="_xlnm.Print_Titles" localSheetId="0">Transparencia!$1:$6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3" l="1"/>
  <c r="C27" i="3"/>
  <c r="O101" i="3" l="1"/>
  <c r="N100" i="3"/>
  <c r="M100" i="3"/>
  <c r="L100" i="3"/>
  <c r="K100" i="3"/>
  <c r="J100" i="3"/>
  <c r="I100" i="3"/>
  <c r="H100" i="3"/>
  <c r="G100" i="3"/>
  <c r="F100" i="3"/>
  <c r="E100" i="3"/>
  <c r="D100" i="3"/>
  <c r="C100" i="3"/>
  <c r="O99" i="3"/>
  <c r="O98" i="3"/>
  <c r="N97" i="3"/>
  <c r="M97" i="3"/>
  <c r="L97" i="3"/>
  <c r="K97" i="3"/>
  <c r="J97" i="3"/>
  <c r="I97" i="3"/>
  <c r="H97" i="3"/>
  <c r="G97" i="3"/>
  <c r="F97" i="3"/>
  <c r="E97" i="3"/>
  <c r="D97" i="3"/>
  <c r="C97" i="3"/>
  <c r="O96" i="3"/>
  <c r="C94" i="3"/>
  <c r="N94" i="3"/>
  <c r="N102" i="3" s="1"/>
  <c r="M94" i="3"/>
  <c r="M102" i="3" s="1"/>
  <c r="L94" i="3"/>
  <c r="K94" i="3"/>
  <c r="K102" i="3" s="1"/>
  <c r="J94" i="3"/>
  <c r="J102" i="3" s="1"/>
  <c r="I94" i="3"/>
  <c r="H94" i="3"/>
  <c r="G94" i="3"/>
  <c r="G102" i="3" s="1"/>
  <c r="F94" i="3"/>
  <c r="F102" i="3" s="1"/>
  <c r="E94" i="3"/>
  <c r="E102" i="3" s="1"/>
  <c r="D94" i="3"/>
  <c r="O90" i="3"/>
  <c r="O89" i="3"/>
  <c r="O88" i="3"/>
  <c r="O87" i="3"/>
  <c r="O86" i="3"/>
  <c r="O85" i="3"/>
  <c r="O84" i="3"/>
  <c r="O83" i="3"/>
  <c r="B83" i="3"/>
  <c r="D82" i="3"/>
  <c r="C82" i="3"/>
  <c r="O81" i="3"/>
  <c r="B81" i="3"/>
  <c r="D80" i="3"/>
  <c r="D79" i="3" s="1"/>
  <c r="C80" i="3"/>
  <c r="N79" i="3"/>
  <c r="M79" i="3"/>
  <c r="L79" i="3"/>
  <c r="K79" i="3"/>
  <c r="J79" i="3"/>
  <c r="I79" i="3"/>
  <c r="H79" i="3"/>
  <c r="G79" i="3"/>
  <c r="F79" i="3"/>
  <c r="E79" i="3"/>
  <c r="O78" i="3"/>
  <c r="B78" i="3"/>
  <c r="O76" i="3"/>
  <c r="B76" i="3"/>
  <c r="B75" i="3"/>
  <c r="B74" i="3"/>
  <c r="B72" i="3"/>
  <c r="B71" i="3"/>
  <c r="N69" i="3"/>
  <c r="M69" i="3"/>
  <c r="L69" i="3"/>
  <c r="K69" i="3"/>
  <c r="J69" i="3"/>
  <c r="I69" i="3"/>
  <c r="H69" i="3"/>
  <c r="G69" i="3"/>
  <c r="F69" i="3"/>
  <c r="E69" i="3"/>
  <c r="D69" i="3"/>
  <c r="B69" i="3"/>
  <c r="O68" i="3"/>
  <c r="O67" i="3"/>
  <c r="O66" i="3"/>
  <c r="O65" i="3"/>
  <c r="O64" i="3"/>
  <c r="O63" i="3"/>
  <c r="O62" i="3"/>
  <c r="B62" i="3"/>
  <c r="N61" i="3"/>
  <c r="M61" i="3"/>
  <c r="L61" i="3"/>
  <c r="K61" i="3"/>
  <c r="J61" i="3"/>
  <c r="I61" i="3"/>
  <c r="H61" i="3"/>
  <c r="G61" i="3"/>
  <c r="F61" i="3"/>
  <c r="E61" i="3"/>
  <c r="C61" i="3"/>
  <c r="B61" i="3"/>
  <c r="B60" i="3"/>
  <c r="O58" i="3"/>
  <c r="O57" i="3"/>
  <c r="O56" i="3"/>
  <c r="B56" i="3"/>
  <c r="B55" i="3"/>
  <c r="N53" i="3"/>
  <c r="M53" i="3"/>
  <c r="L53" i="3"/>
  <c r="K53" i="3"/>
  <c r="J53" i="3"/>
  <c r="I53" i="3"/>
  <c r="H53" i="3"/>
  <c r="G53" i="3"/>
  <c r="F53" i="3"/>
  <c r="E53" i="3"/>
  <c r="B53" i="3"/>
  <c r="O52" i="3"/>
  <c r="O51" i="3"/>
  <c r="B51" i="3"/>
  <c r="O50" i="3"/>
  <c r="B50" i="3"/>
  <c r="B49" i="3"/>
  <c r="O48" i="3"/>
  <c r="B48" i="3"/>
  <c r="B47" i="3"/>
  <c r="O46" i="3"/>
  <c r="B46" i="3"/>
  <c r="B45" i="3"/>
  <c r="O44" i="3"/>
  <c r="N43" i="3"/>
  <c r="M43" i="3"/>
  <c r="L43" i="3"/>
  <c r="K43" i="3"/>
  <c r="J43" i="3"/>
  <c r="I43" i="3"/>
  <c r="H43" i="3"/>
  <c r="G43" i="3"/>
  <c r="F43" i="3"/>
  <c r="E43" i="3"/>
  <c r="D43" i="3"/>
  <c r="B43" i="3"/>
  <c r="O42" i="3"/>
  <c r="B42" i="3"/>
  <c r="B41" i="3"/>
  <c r="O40" i="3"/>
  <c r="B40" i="3"/>
  <c r="B39" i="3"/>
  <c r="O38" i="3"/>
  <c r="B38" i="3"/>
  <c r="B37" i="3"/>
  <c r="O36" i="3"/>
  <c r="B36" i="3"/>
  <c r="C33" i="3"/>
  <c r="B35" i="3"/>
  <c r="N33" i="3"/>
  <c r="M33" i="3"/>
  <c r="L33" i="3"/>
  <c r="K33" i="3"/>
  <c r="J33" i="3"/>
  <c r="I33" i="3"/>
  <c r="H33" i="3"/>
  <c r="G33" i="3"/>
  <c r="F33" i="3"/>
  <c r="E33" i="3"/>
  <c r="B33" i="3"/>
  <c r="B32" i="3"/>
  <c r="O31" i="3"/>
  <c r="B31" i="3"/>
  <c r="B30" i="3"/>
  <c r="O29" i="3"/>
  <c r="B29" i="3"/>
  <c r="B28" i="3" s="1"/>
  <c r="N27" i="3"/>
  <c r="M27" i="3"/>
  <c r="L27" i="3"/>
  <c r="K27" i="3"/>
  <c r="J27" i="3"/>
  <c r="I27" i="3"/>
  <c r="H27" i="3"/>
  <c r="G27" i="3"/>
  <c r="F27" i="3"/>
  <c r="E27" i="3"/>
  <c r="B24" i="3"/>
  <c r="N22" i="3"/>
  <c r="M22" i="3"/>
  <c r="L22" i="3"/>
  <c r="K22" i="3"/>
  <c r="J22" i="3"/>
  <c r="I22" i="3"/>
  <c r="H22" i="3"/>
  <c r="G22" i="3"/>
  <c r="F22" i="3"/>
  <c r="E22" i="3"/>
  <c r="O21" i="3"/>
  <c r="C22" i="3"/>
  <c r="O17" i="3"/>
  <c r="O16" i="3"/>
  <c r="N13" i="3"/>
  <c r="M13" i="3"/>
  <c r="L13" i="3"/>
  <c r="K13" i="3"/>
  <c r="K24" i="3" s="1"/>
  <c r="J13" i="3"/>
  <c r="I13" i="3"/>
  <c r="H13" i="3"/>
  <c r="G13" i="3"/>
  <c r="G24" i="3" s="1"/>
  <c r="F13" i="3"/>
  <c r="E13" i="3"/>
  <c r="C13" i="3"/>
  <c r="O11" i="3"/>
  <c r="D13" i="3"/>
  <c r="O10" i="3"/>
  <c r="O13" i="3" s="1"/>
  <c r="B44" i="3" l="1"/>
  <c r="J24" i="3"/>
  <c r="B54" i="3"/>
  <c r="F24" i="3"/>
  <c r="N24" i="3"/>
  <c r="D53" i="3"/>
  <c r="O55" i="3"/>
  <c r="O60" i="3"/>
  <c r="O70" i="3"/>
  <c r="B70" i="3"/>
  <c r="O72" i="3"/>
  <c r="O73" i="3"/>
  <c r="O75" i="3"/>
  <c r="O77" i="3"/>
  <c r="O80" i="3"/>
  <c r="O82" i="3"/>
  <c r="I102" i="3"/>
  <c r="B80" i="3"/>
  <c r="D22" i="3"/>
  <c r="D24" i="3" s="1"/>
  <c r="H24" i="3"/>
  <c r="L24" i="3"/>
  <c r="B27" i="3"/>
  <c r="O30" i="3"/>
  <c r="G92" i="3"/>
  <c r="G104" i="3" s="1"/>
  <c r="K92" i="3"/>
  <c r="K104" i="3" s="1"/>
  <c r="O35" i="3"/>
  <c r="O39" i="3"/>
  <c r="O47" i="3"/>
  <c r="O54" i="3"/>
  <c r="D61" i="3"/>
  <c r="O61" i="3" s="1"/>
  <c r="O71" i="3"/>
  <c r="O74" i="3"/>
  <c r="D102" i="3"/>
  <c r="H102" i="3"/>
  <c r="L102" i="3"/>
  <c r="O100" i="3"/>
  <c r="O97" i="3"/>
  <c r="C24" i="3"/>
  <c r="E24" i="3"/>
  <c r="I24" i="3"/>
  <c r="M24" i="3"/>
  <c r="D33" i="3"/>
  <c r="H92" i="3"/>
  <c r="L92" i="3"/>
  <c r="O20" i="3"/>
  <c r="O28" i="3"/>
  <c r="O27" i="3" s="1"/>
  <c r="O32" i="3"/>
  <c r="B34" i="3"/>
  <c r="B93" i="3" s="1"/>
  <c r="O37" i="3"/>
  <c r="O41" i="3"/>
  <c r="O45" i="3"/>
  <c r="O49" i="3"/>
  <c r="F92" i="3"/>
  <c r="J92" i="3"/>
  <c r="J104" i="3" s="1"/>
  <c r="N92" i="3"/>
  <c r="N104" i="3" s="1"/>
  <c r="O59" i="3"/>
  <c r="E92" i="3"/>
  <c r="I92" i="3"/>
  <c r="I104" i="3" s="1"/>
  <c r="M92" i="3"/>
  <c r="M104" i="3" s="1"/>
  <c r="O94" i="3"/>
  <c r="C102" i="3"/>
  <c r="E104" i="3"/>
  <c r="O22" i="3"/>
  <c r="D92" i="3"/>
  <c r="F104" i="3"/>
  <c r="O34" i="3"/>
  <c r="O33" i="3" s="1"/>
  <c r="O95" i="3"/>
  <c r="C53" i="3"/>
  <c r="O53" i="3" s="1"/>
  <c r="C79" i="3"/>
  <c r="O79" i="3" s="1"/>
  <c r="C43" i="3"/>
  <c r="O43" i="3" s="1"/>
  <c r="C69" i="3"/>
  <c r="O102" i="3" l="1"/>
  <c r="D104" i="3"/>
  <c r="O24" i="3"/>
  <c r="H104" i="3"/>
  <c r="L104" i="3"/>
  <c r="O69" i="3"/>
  <c r="O92" i="3" s="1"/>
  <c r="C92" i="3"/>
  <c r="C104" i="3" s="1"/>
  <c r="O104" i="3" l="1"/>
</calcChain>
</file>

<file path=xl/comments1.xml><?xml version="1.0" encoding="utf-8"?>
<comments xmlns="http://schemas.openxmlformats.org/spreadsheetml/2006/main">
  <authors>
    <author>Sara Moreta</author>
  </authors>
  <commentList>
    <comment ref="A21" authorId="0" shapeId="0">
      <text>
        <r>
          <rPr>
            <sz val="9"/>
            <color indexed="81"/>
            <rFont val="Tahoma"/>
            <family val="2"/>
          </rPr>
          <t>Se pone aquí si es negativa</t>
        </r>
      </text>
    </comment>
  </commentList>
</comments>
</file>

<file path=xl/sharedStrings.xml><?xml version="1.0" encoding="utf-8"?>
<sst xmlns="http://schemas.openxmlformats.org/spreadsheetml/2006/main" count="115" uniqueCount="113">
  <si>
    <t>TOTAL DE INGRESOS</t>
  </si>
  <si>
    <t>INSTITUTO DOMINICANO DE LAS TELECOMUNICACIONES</t>
  </si>
  <si>
    <t>DETALLE</t>
  </si>
  <si>
    <t>ENERO</t>
  </si>
  <si>
    <t>4 - APLICACIONES FINANCIERAS</t>
  </si>
  <si>
    <t>TOTAL APLICACIONES FINANCIERAS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</si>
  <si>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</si>
  <si>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</si>
  <si>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</si>
  <si>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</si>
  <si>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</si>
  <si>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</si>
  <si>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</si>
  <si>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</si>
  <si>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</si>
  <si>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</si>
  <si>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</si>
  <si>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</si>
  <si>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</si>
  <si>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</si>
  <si>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</si>
  <si>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</si>
  <si>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</si>
  <si>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</si>
  <si>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</si>
  <si>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</si>
  <si>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</si>
  <si>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</si>
  <si>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</si>
  <si>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</si>
  <si>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</si>
  <si>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</si>
  <si>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</si>
  <si>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</si>
  <si>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</si>
  <si>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</si>
  <si>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</si>
  <si>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</si>
  <si>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</si>
  <si>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</si>
  <si>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</si>
  <si>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</si>
  <si>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</si>
  <si>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</si>
  <si>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</si>
  <si>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</si>
  <si>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</si>
  <si>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</si>
  <si>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</si>
  <si>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</si>
  <si>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</si>
  <si>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</si>
  <si>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</si>
  <si>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</si>
  <si>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</si>
  <si>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</si>
  <si>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</si>
  <si>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</si>
  <si>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</si>
  <si>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</si>
  <si>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</si>
  <si>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</si>
  <si>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</si>
  <si>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</si>
  <si>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</si>
  <si>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</si>
  <si>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</si>
  <si>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</si>
  <si>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</si>
  <si>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</si>
  <si>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</si>
  <si>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</si>
  <si>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</si>
  <si>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</si>
  <si>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</si>
  <si>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</si>
  <si>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</si>
  <si>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</si>
  <si>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</si>
  <si>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</si>
  <si>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</si>
  <si>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 xml:space="preserve">Ejecución de Gastos y Aplicaciones Financieras </t>
  </si>
  <si>
    <t>Valores en RD$</t>
  </si>
  <si>
    <t>Presupuesto Aprobado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</si>
  <si>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</si>
  <si>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</si>
  <si>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</si>
  <si>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</si>
  <si>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</si>
  <si>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</si>
  <si>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</si>
  <si>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</si>
  <si>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</si>
  <si>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</si>
  <si>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</si>
  <si>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</si>
  <si>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1 - INGRESOS</t>
  </si>
  <si>
    <t>1.1 - INGRESOS DIVERSOS</t>
  </si>
  <si>
    <t>1.1.4 - CONTRIBUCION CDT</t>
  </si>
  <si>
    <t>1.6 - 0TROS INGRESOS</t>
  </si>
  <si>
    <t>DISMINUCIÓN DE OTROS ACTIVOS FINANCIEROS</t>
  </si>
  <si>
    <t>VARIACIÓN EN CAJA Y BANCO</t>
  </si>
  <si>
    <t>DISMINUCIÓN DE CUENTAS POR COBRAR</t>
  </si>
  <si>
    <t>OTRAS FUENTES FINANCIERAS</t>
  </si>
  <si>
    <t>VARIACIÓN CUENTAS POR PAGAR</t>
  </si>
  <si>
    <t>DISMINUCIÓN EN CAJA Y BANCO</t>
  </si>
  <si>
    <t>TOTAL INGRESOS Y APLICACIONES FINANCIERAS</t>
  </si>
  <si>
    <t xml:space="preserve"> </t>
  </si>
  <si>
    <t>JULISSA CRUZ ABREU</t>
  </si>
  <si>
    <t>Directora Ejecutiva</t>
  </si>
  <si>
    <t xml:space="preserve">                NELSON ARROYO</t>
  </si>
  <si>
    <t xml:space="preserve">               _________________________________</t>
  </si>
  <si>
    <t xml:space="preserve">     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</si>
</sst>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-1C0A]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4" fontId="7" fillId="0" borderId="0" xfId="0" applyNumberFormat="1" applyFont="1"/>
    <xf numFmtId="0" fontId="4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 indent="2"/>
    </xf>
    <xf numFmtId="4" fontId="5" fillId="0" borderId="0" xfId="1" applyNumberFormat="1" applyFont="1" applyAlignment="1"/>
    <xf numFmtId="0" fontId="4" fillId="0" borderId="1" xfId="0" applyFont="1" applyBorder="1" applyAlignment="1">
      <alignment horizontal="left" vertical="center" wrapText="1"/>
    </xf>
    <xf numFmtId="4" fontId="4" fillId="0" borderId="1" xfId="1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right" vertical="center"/>
    </xf>
    <xf numFmtId="0" fontId="4" fillId="5" borderId="0" xfId="0" applyFont="1" applyFill="1" applyAlignment="1">
      <alignment horizontal="left" vertical="center" wrapText="1"/>
    </xf>
    <xf numFmtId="4" fontId="4" fillId="3" borderId="0" xfId="0" applyNumberFormat="1" applyFont="1" applyFill="1" applyAlignment="1">
      <alignment vertical="center"/>
    </xf>
    <xf numFmtId="0" fontId="5" fillId="0" borderId="0" xfId="0" applyFont="1"/>
    <xf numFmtId="4" fontId="5" fillId="0" borderId="0" xfId="0" applyNumberFormat="1" applyFont="1"/>
    <xf numFmtId="0" fontId="4" fillId="4" borderId="2" xfId="0" applyFont="1" applyFill="1" applyBorder="1" applyAlignment="1">
      <alignment horizontal="left" vertical="center" wrapText="1"/>
    </xf>
    <xf numFmtId="4" fontId="4" fillId="6" borderId="0" xfId="0" applyNumberFormat="1" applyFont="1" applyFill="1" applyAlignment="1">
      <alignment vertical="center"/>
    </xf>
    <xf numFmtId="0" fontId="5" fillId="0" borderId="1" xfId="0" applyFont="1" applyBorder="1" applyAlignment="1">
      <alignment horizontal="left" vertical="center" wrapText="1" indent="2"/>
    </xf>
    <xf numFmtId="4" fontId="5" fillId="0" borderId="1" xfId="0" applyNumberFormat="1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5"/>
    </xf>
    <xf numFmtId="0" fontId="5" fillId="0" borderId="0" xfId="0" applyFont="1" applyAlignment="1">
      <alignment horizontal="left" vertical="center" indent="5"/>
    </xf>
    <xf numFmtId="15" fontId="7" fillId="0" borderId="0" xfId="0" applyNumberFormat="1" applyFont="1" applyAlignment="1">
      <alignment horizontal="left"/>
    </xf>
    <xf numFmtId="4" fontId="0" fillId="0" borderId="0" xfId="0" applyNumberFormat="1"/>
    <xf numFmtId="165" fontId="3" fillId="0" borderId="0" xfId="0" applyNumberFormat="1" applyFont="1" applyAlignment="1">
      <alignment horizontal="left" wrapText="1"/>
    </xf>
    <xf numFmtId="0" fontId="0" fillId="0" borderId="0" xfId="0" applyAlignment="1">
      <alignment horizontal="center"/>
    </xf>
    <xf numFmtId="0" fontId="12" fillId="4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4" fillId="0" borderId="0" xfId="0" applyNumberFormat="1" applyFont="1"/>
    <xf numFmtId="0" fontId="9" fillId="0" borderId="0" xfId="0" applyFont="1" applyAlignment="1">
      <alignment horizontal="left" vertical="center" wrapText="1" indent="2"/>
    </xf>
    <xf numFmtId="0" fontId="8" fillId="0" borderId="0" xfId="0" applyFont="1" applyAlignment="1">
      <alignment horizontal="left" vertical="center" wrapText="1" indent="2"/>
    </xf>
    <xf numFmtId="164" fontId="4" fillId="0" borderId="1" xfId="1" applyFont="1" applyBorder="1" applyAlignment="1">
      <alignment vertical="center" wrapText="1"/>
    </xf>
    <xf numFmtId="4" fontId="0" fillId="2" borderId="0" xfId="0" applyNumberFormat="1" applyFill="1"/>
    <xf numFmtId="0" fontId="10" fillId="0" borderId="0" xfId="0" applyFont="1"/>
    <xf numFmtId="164" fontId="0" fillId="0" borderId="0" xfId="1" applyFont="1"/>
    <xf numFmtId="0" fontId="12" fillId="0" borderId="0" xfId="0" applyFont="1"/>
    <xf numFmtId="4" fontId="12" fillId="0" borderId="0" xfId="0" applyNumberFormat="1" applyFont="1"/>
    <xf numFmtId="0" fontId="5" fillId="0" borderId="0" xfId="0" applyFont="1" applyAlignment="1">
      <alignment horizontal="left" wrapText="1" indent="2"/>
    </xf>
    <xf numFmtId="0" fontId="4" fillId="4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1" applyFont="1" applyAlignment="1">
      <alignment horizontal="center"/>
    </xf>
    <xf numFmtId="164" fontId="4" fillId="4" borderId="0" xfId="1" applyFont="1" applyFill="1" applyAlignment="1">
      <alignment horizontal="center" vertical="center" wrapText="1"/>
    </xf>
    <xf numFmtId="164" fontId="4" fillId="6" borderId="0" xfId="1" applyFont="1" applyFill="1" applyAlignment="1">
      <alignment horizontal="center" vertical="center"/>
    </xf>
    <xf numFmtId="164" fontId="5" fillId="0" borderId="0" xfId="1" applyFont="1" applyAlignment="1"/>
    <xf numFmtId="164" fontId="5" fillId="0" borderId="0" xfId="1" applyFont="1"/>
    <xf numFmtId="164" fontId="4" fillId="0" borderId="1" xfId="1" applyFont="1" applyBorder="1" applyAlignment="1">
      <alignment horizontal="left" vertical="center" wrapText="1"/>
    </xf>
    <xf numFmtId="164" fontId="5" fillId="0" borderId="1" xfId="1" applyFont="1" applyBorder="1" applyAlignment="1">
      <alignment vertical="center"/>
    </xf>
    <xf numFmtId="164" fontId="0" fillId="0" borderId="1" xfId="1" applyFont="1" applyBorder="1"/>
    <xf numFmtId="164" fontId="5" fillId="0" borderId="1" xfId="1" applyFont="1" applyBorder="1"/>
    <xf numFmtId="164" fontId="4" fillId="0" borderId="0" xfId="1" applyFont="1" applyAlignment="1">
      <alignment horizontal="right" vertical="center"/>
    </xf>
    <xf numFmtId="164" fontId="4" fillId="0" borderId="0" xfId="1" applyFont="1"/>
    <xf numFmtId="164" fontId="5" fillId="0" borderId="0" xfId="1" applyFont="1" applyAlignment="1">
      <alignment horizontal="right"/>
    </xf>
    <xf numFmtId="164" fontId="4" fillId="0" borderId="1" xfId="1" applyFont="1" applyBorder="1" applyAlignment="1">
      <alignment wrapText="1"/>
    </xf>
    <xf numFmtId="164" fontId="4" fillId="3" borderId="0" xfId="1" applyFont="1" applyFill="1" applyAlignment="1">
      <alignment vertical="center"/>
    </xf>
    <xf numFmtId="164" fontId="5" fillId="0" borderId="0" xfId="1" applyFont="1" applyAlignment="1">
      <alignment vertical="center"/>
    </xf>
    <xf numFmtId="164" fontId="4" fillId="6" borderId="0" xfId="1" applyFont="1" applyFill="1" applyAlignment="1">
      <alignment vertical="center"/>
    </xf>
    <xf numFmtId="164" fontId="5" fillId="0" borderId="0" xfId="1" applyFont="1" applyAlignment="1">
      <alignment horizontal="right" vertical="center"/>
    </xf>
    <xf numFmtId="164" fontId="4" fillId="0" borderId="0" xfId="1" applyFont="1" applyAlignment="1">
      <alignment vertical="center"/>
    </xf>
    <xf numFmtId="164" fontId="5" fillId="0" borderId="0" xfId="1" applyFont="1" applyAlignment="1">
      <alignment horizontal="center" vertical="center"/>
    </xf>
    <xf numFmtId="164" fontId="5" fillId="0" borderId="3" xfId="1" applyFont="1" applyBorder="1"/>
    <xf numFmtId="164" fontId="5" fillId="0" borderId="3" xfId="1" applyFont="1" applyBorder="1" applyAlignment="1">
      <alignment horizontal="center" vertical="center"/>
    </xf>
    <xf numFmtId="164" fontId="4" fillId="0" borderId="0" xfId="1" applyFont="1" applyAlignment="1">
      <alignment horizontal="center" vertical="center"/>
    </xf>
    <xf numFmtId="164" fontId="4" fillId="0" borderId="0" xfId="1" applyFont="1" applyBorder="1" applyAlignment="1">
      <alignment horizontal="center"/>
    </xf>
    <xf numFmtId="164" fontId="5" fillId="0" borderId="0" xfId="1" applyFont="1" applyAlignment="1">
      <alignment horizontal="center"/>
    </xf>
    <xf numFmtId="164" fontId="0" fillId="0" borderId="0" xfId="1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790575</xdr:colOff>
      <xdr:row>3</xdr:row>
      <xdr:rowOff>161925</xdr:rowOff>
    </xdr:to>
    <xdr:pic>
      <xdr:nvPicPr>
        <xdr:cNvPr id="2" name="Imagen 1" descr="LOGO INDOTEL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90575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790575</xdr:colOff>
      <xdr:row>3</xdr:row>
      <xdr:rowOff>161925</xdr:rowOff>
    </xdr:to>
    <xdr:pic>
      <xdr:nvPicPr>
        <xdr:cNvPr id="4" name="Imagen 3" descr="LOGO INDOTEL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90575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oreta/OneDrive%20-%20INDOTEL/Documentos/DPTO.%20PRESUPUESTO%20(Agosto%202021)/EJECUCION%20MENSUAL/EJECUCION%202022/02.%20FEBRERO%202022/Ejecuci&#243;n%20Presupuestaria%20FEBRER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"/>
      <sheetName val="DIRECCIONES"/>
      <sheetName val="GASTOS (Modificacion)"/>
      <sheetName val="GASTOS"/>
      <sheetName val="INGRESOS"/>
      <sheetName val="PROGRAMACION"/>
      <sheetName val="Presupuesto (base)"/>
      <sheetName val="Flujo"/>
      <sheetName val="Resumen"/>
      <sheetName val="Resumen (Comparado)"/>
      <sheetName val="Presentacion CD"/>
      <sheetName val="Pres. Transparencia"/>
      <sheetName val="Presupuesto por mes"/>
      <sheetName val="Ejecución"/>
      <sheetName val="Variacion"/>
      <sheetName val="Variacion (2)"/>
      <sheetName val="Transparencia"/>
      <sheetName val="Trans. Borrador"/>
      <sheetName val="Flujo Mensual (Cuadro 1)"/>
      <sheetName val="Estado"/>
      <sheetName val="Graficas"/>
      <sheetName val="Cuadros Ana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7">
          <cell r="C57">
            <v>3452500.9419253343</v>
          </cell>
        </row>
        <row r="58">
          <cell r="C58">
            <v>48389685.279999986</v>
          </cell>
        </row>
        <row r="65">
          <cell r="C65">
            <v>0</v>
          </cell>
        </row>
        <row r="67">
          <cell r="C67">
            <v>136679353.19999999</v>
          </cell>
        </row>
        <row r="74">
          <cell r="C74">
            <v>100675951.33552</v>
          </cell>
        </row>
        <row r="80">
          <cell r="C80">
            <v>30982309</v>
          </cell>
        </row>
        <row r="87">
          <cell r="C87">
            <v>103632167.80000001</v>
          </cell>
        </row>
        <row r="90">
          <cell r="C90">
            <v>20385254</v>
          </cell>
        </row>
        <row r="94">
          <cell r="C94">
            <v>9662000</v>
          </cell>
        </row>
        <row r="99">
          <cell r="C99">
            <v>156799756.40960002</v>
          </cell>
        </row>
        <row r="115">
          <cell r="C115">
            <v>58860271.999999993</v>
          </cell>
        </row>
        <row r="119">
          <cell r="C119">
            <v>37427264.263599999</v>
          </cell>
        </row>
        <row r="136">
          <cell r="C136">
            <v>152338987.639</v>
          </cell>
        </row>
        <row r="157">
          <cell r="C157">
            <v>2707800</v>
          </cell>
        </row>
        <row r="161">
          <cell r="C161">
            <v>7541199.9799999995</v>
          </cell>
        </row>
        <row r="165">
          <cell r="C165">
            <v>1548400</v>
          </cell>
        </row>
        <row r="170">
          <cell r="C170">
            <v>5147569.5</v>
          </cell>
        </row>
        <row r="175">
          <cell r="C175">
            <v>364403.03999999992</v>
          </cell>
        </row>
        <row r="177">
          <cell r="C177">
            <v>1404362.0000000002</v>
          </cell>
        </row>
        <row r="182">
          <cell r="C182">
            <v>3970000</v>
          </cell>
        </row>
        <row r="190">
          <cell r="C190">
            <v>18234242.999999993</v>
          </cell>
        </row>
        <row r="201">
          <cell r="C201">
            <v>21820557.740000002</v>
          </cell>
        </row>
        <row r="213">
          <cell r="C213">
            <v>0</v>
          </cell>
        </row>
        <row r="216">
          <cell r="C216">
            <v>0</v>
          </cell>
        </row>
        <row r="219">
          <cell r="C219">
            <v>0</v>
          </cell>
        </row>
        <row r="220">
          <cell r="C220">
            <v>10000000</v>
          </cell>
        </row>
        <row r="222">
          <cell r="C222">
            <v>0</v>
          </cell>
        </row>
        <row r="224">
          <cell r="C224">
            <v>9409215.9279999994</v>
          </cell>
        </row>
        <row r="226">
          <cell r="C226">
            <v>1213747454.0800002</v>
          </cell>
        </row>
        <row r="243">
          <cell r="C243">
            <v>57985533.879999995</v>
          </cell>
        </row>
        <row r="251">
          <cell r="C251">
            <v>72500</v>
          </cell>
        </row>
        <row r="252">
          <cell r="C252">
            <v>870753.45</v>
          </cell>
        </row>
        <row r="255">
          <cell r="C255">
            <v>13999999.999999998</v>
          </cell>
        </row>
        <row r="257">
          <cell r="C257">
            <v>12686366</v>
          </cell>
        </row>
        <row r="263">
          <cell r="C263">
            <v>1650000</v>
          </cell>
        </row>
        <row r="266">
          <cell r="C266">
            <v>0</v>
          </cell>
        </row>
        <row r="269">
          <cell r="C269">
            <v>296800000</v>
          </cell>
        </row>
        <row r="270">
          <cell r="C270">
            <v>12198500</v>
          </cell>
        </row>
        <row r="271">
          <cell r="C271">
            <v>0</v>
          </cell>
        </row>
        <row r="279">
          <cell r="C279">
            <v>109668111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C6">
            <v>147214326.66</v>
          </cell>
        </row>
        <row r="265">
          <cell r="C265">
            <v>0</v>
          </cell>
          <cell r="J265">
            <v>0</v>
          </cell>
        </row>
        <row r="266">
          <cell r="C266">
            <v>0</v>
          </cell>
          <cell r="J266">
            <v>0</v>
          </cell>
        </row>
        <row r="267">
          <cell r="C267">
            <v>0</v>
          </cell>
          <cell r="J267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114"/>
  <sheetViews>
    <sheetView tabSelected="1" workbookViewId="0">
      <selection activeCell="A13" sqref="A13"/>
    </sheetView>
  </sheetViews>
  <sheetFormatPr baseColWidth="10" defaultColWidth="9.140625" defaultRowHeight="15" x14ac:dyDescent="0.25"/>
  <cols>
    <col min="1" max="1" width="60.7109375" customWidth="1"/>
    <col min="2" max="2" width="20.28515625" hidden="1" customWidth="1"/>
    <col min="3" max="3" width="15.28515625" style="33" customWidth="1"/>
    <col min="4" max="4" width="15.42578125" style="66" customWidth="1"/>
    <col min="5" max="5" width="14.7109375" style="33" hidden="1" customWidth="1"/>
    <col min="6" max="6" width="14.7109375" style="46" hidden="1" customWidth="1"/>
    <col min="7" max="8" width="14.7109375" style="33" hidden="1" customWidth="1"/>
    <col min="9" max="9" width="13.5703125" style="33" hidden="1" customWidth="1"/>
    <col min="10" max="13" width="14.7109375" style="33" hidden="1" customWidth="1"/>
    <col min="14" max="14" width="15.28515625" style="33" hidden="1" customWidth="1"/>
    <col min="15" max="15" width="15" style="46" customWidth="1"/>
    <col min="16" max="16" width="15.28515625" bestFit="1" customWidth="1"/>
  </cols>
  <sheetData>
    <row r="1" spans="1:16" ht="18.75" x14ac:dyDescent="0.3">
      <c r="A1" s="38" t="s">
        <v>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6" ht="18.75" x14ac:dyDescent="0.25">
      <c r="A2" s="39">
        <v>2022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6" ht="15.75" x14ac:dyDescent="0.25">
      <c r="A3" s="40" t="s">
        <v>81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6" x14ac:dyDescent="0.25">
      <c r="A4" s="41" t="s">
        <v>82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6" ht="9.75" customHeight="1" x14ac:dyDescent="0.25">
      <c r="A5" s="24"/>
      <c r="B5" s="24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1:16" s="26" customFormat="1" ht="15.95" customHeight="1" x14ac:dyDescent="0.25">
      <c r="A6" s="2" t="s">
        <v>2</v>
      </c>
      <c r="B6" s="25" t="s">
        <v>83</v>
      </c>
      <c r="C6" s="43" t="s">
        <v>3</v>
      </c>
      <c r="D6" s="43" t="s">
        <v>84</v>
      </c>
      <c r="E6" s="43" t="s">
        <v>85</v>
      </c>
      <c r="F6" s="43" t="s">
        <v>86</v>
      </c>
      <c r="G6" s="43" t="s">
        <v>87</v>
      </c>
      <c r="H6" s="43" t="s">
        <v>88</v>
      </c>
      <c r="I6" s="43" t="s">
        <v>89</v>
      </c>
      <c r="J6" s="43" t="s">
        <v>90</v>
      </c>
      <c r="K6" s="43" t="s">
        <v>91</v>
      </c>
      <c r="L6" s="43" t="s">
        <v>92</v>
      </c>
      <c r="M6" s="43" t="s">
        <v>93</v>
      </c>
      <c r="N6" s="43" t="s">
        <v>94</v>
      </c>
      <c r="O6" s="44" t="s">
        <v>95</v>
      </c>
    </row>
    <row r="7" spans="1:16" x14ac:dyDescent="0.25">
      <c r="A7" s="3"/>
      <c r="B7" s="3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6" x14ac:dyDescent="0.25">
      <c r="A8" s="5" t="s">
        <v>96</v>
      </c>
      <c r="B8" s="6"/>
      <c r="C8" s="47"/>
      <c r="D8" s="48"/>
      <c r="E8" s="49"/>
      <c r="F8" s="50"/>
      <c r="G8" s="50"/>
      <c r="H8" s="50"/>
      <c r="I8" s="50"/>
      <c r="J8" s="50"/>
      <c r="K8" s="50"/>
      <c r="L8" s="50"/>
      <c r="M8" s="50"/>
      <c r="N8" s="50"/>
      <c r="O8" s="50"/>
    </row>
    <row r="9" spans="1:16" ht="17.25" customHeight="1" x14ac:dyDescent="0.25">
      <c r="A9" s="7" t="s">
        <v>97</v>
      </c>
      <c r="B9" s="8"/>
      <c r="C9" s="51"/>
      <c r="D9" s="51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22"/>
    </row>
    <row r="10" spans="1:16" x14ac:dyDescent="0.25">
      <c r="A10" s="3" t="s">
        <v>98</v>
      </c>
      <c r="B10" s="3"/>
      <c r="C10" s="33">
        <v>147214326.66</v>
      </c>
      <c r="D10" s="33">
        <v>142836332.69999999</v>
      </c>
      <c r="E10" s="46"/>
      <c r="G10" s="53"/>
      <c r="H10" s="46"/>
      <c r="I10" s="46"/>
      <c r="J10" s="46"/>
      <c r="K10" s="46"/>
      <c r="L10" s="46"/>
      <c r="M10" s="46"/>
      <c r="N10" s="46"/>
      <c r="O10" s="46">
        <f>SUM(C10:N10)</f>
        <v>290050659.36000001</v>
      </c>
    </row>
    <row r="11" spans="1:16" x14ac:dyDescent="0.25">
      <c r="A11" s="3" t="s">
        <v>99</v>
      </c>
      <c r="B11" s="3"/>
      <c r="C11" s="33">
        <v>63145315.879999995</v>
      </c>
      <c r="D11" s="33">
        <v>4514086.57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6">
        <f>SUM(C11:N11)</f>
        <v>67659402.449999988</v>
      </c>
    </row>
    <row r="12" spans="1:16" x14ac:dyDescent="0.25">
      <c r="A12" s="5"/>
      <c r="B12" s="5"/>
      <c r="C12" s="30"/>
      <c r="D12" s="48"/>
      <c r="E12" s="49"/>
      <c r="F12" s="49"/>
      <c r="G12" s="50"/>
      <c r="H12" s="50"/>
      <c r="I12" s="50"/>
      <c r="J12" s="50"/>
      <c r="K12" s="50"/>
      <c r="L12" s="50"/>
      <c r="M12" s="50"/>
      <c r="N12" s="50"/>
      <c r="O12" s="54"/>
    </row>
    <row r="13" spans="1:16" ht="15.95" customHeight="1" x14ac:dyDescent="0.25">
      <c r="A13" s="9" t="s">
        <v>0</v>
      </c>
      <c r="B13" s="9"/>
      <c r="C13" s="55">
        <f>SUM(C10:C12)</f>
        <v>210359642.53999999</v>
      </c>
      <c r="D13" s="55">
        <f t="shared" ref="D13:N13" si="0">SUM(D10:D12)</f>
        <v>147350419.26999998</v>
      </c>
      <c r="E13" s="55">
        <f t="shared" si="0"/>
        <v>0</v>
      </c>
      <c r="F13" s="55">
        <f t="shared" si="0"/>
        <v>0</v>
      </c>
      <c r="G13" s="55">
        <f t="shared" si="0"/>
        <v>0</v>
      </c>
      <c r="H13" s="55">
        <f t="shared" si="0"/>
        <v>0</v>
      </c>
      <c r="I13" s="55">
        <f t="shared" si="0"/>
        <v>0</v>
      </c>
      <c r="J13" s="55">
        <f t="shared" si="0"/>
        <v>0</v>
      </c>
      <c r="K13" s="55">
        <f t="shared" si="0"/>
        <v>0</v>
      </c>
      <c r="L13" s="55">
        <f t="shared" si="0"/>
        <v>0</v>
      </c>
      <c r="M13" s="55">
        <f t="shared" si="0"/>
        <v>0</v>
      </c>
      <c r="N13" s="55">
        <f t="shared" si="0"/>
        <v>0</v>
      </c>
      <c r="O13" s="55">
        <f>SUM(O10:O12)</f>
        <v>357710061.81</v>
      </c>
      <c r="P13" s="22"/>
    </row>
    <row r="14" spans="1:16" x14ac:dyDescent="0.25">
      <c r="A14" s="5" t="s">
        <v>4</v>
      </c>
      <c r="B14" s="5"/>
      <c r="C14" s="30"/>
      <c r="D14" s="48"/>
      <c r="E14" s="49"/>
      <c r="F14" s="49"/>
      <c r="G14" s="50"/>
      <c r="H14" s="50"/>
      <c r="I14" s="50"/>
      <c r="J14" s="50"/>
      <c r="K14" s="50"/>
      <c r="L14" s="50"/>
      <c r="M14" s="50"/>
      <c r="N14" s="50"/>
      <c r="O14" s="54"/>
    </row>
    <row r="15" spans="1:16" x14ac:dyDescent="0.25">
      <c r="A15" s="28" t="s">
        <v>100</v>
      </c>
      <c r="B15" s="28"/>
      <c r="C15" s="45"/>
      <c r="D15" s="53"/>
      <c r="E15" s="46"/>
      <c r="G15" s="46"/>
      <c r="H15" s="46"/>
      <c r="I15" s="46"/>
      <c r="J15" s="46"/>
      <c r="K15" s="46"/>
      <c r="L15" s="46"/>
      <c r="M15" s="46"/>
      <c r="N15" s="46"/>
    </row>
    <row r="16" spans="1:16" x14ac:dyDescent="0.25">
      <c r="A16" s="29" t="s">
        <v>101</v>
      </c>
      <c r="B16" s="29"/>
      <c r="C16" s="45">
        <v>0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6">
        <v>0</v>
      </c>
      <c r="M16" s="46">
        <v>0</v>
      </c>
      <c r="N16" s="46">
        <v>0</v>
      </c>
      <c r="O16" s="46">
        <f>SUM(C16:N16)</f>
        <v>0</v>
      </c>
    </row>
    <row r="17" spans="1:28" x14ac:dyDescent="0.25">
      <c r="A17" s="29" t="s">
        <v>102</v>
      </c>
      <c r="B17" s="29"/>
      <c r="C17" s="45">
        <v>0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6">
        <f>SUM(C17:N17)</f>
        <v>0</v>
      </c>
    </row>
    <row r="18" spans="1:28" x14ac:dyDescent="0.25">
      <c r="A18" s="3"/>
      <c r="B18" s="3"/>
      <c r="C18" s="45"/>
      <c r="D18" s="53"/>
      <c r="E18" s="46"/>
      <c r="G18" s="46"/>
      <c r="H18" s="46"/>
      <c r="I18" s="46"/>
      <c r="J18" s="46"/>
      <c r="K18" s="46"/>
      <c r="L18" s="46"/>
      <c r="M18" s="46"/>
      <c r="N18" s="46"/>
    </row>
    <row r="19" spans="1:28" x14ac:dyDescent="0.25">
      <c r="A19" s="28" t="s">
        <v>103</v>
      </c>
      <c r="B19" s="28"/>
      <c r="C19" s="45"/>
      <c r="D19" s="53"/>
      <c r="E19" s="46"/>
      <c r="G19" s="46"/>
      <c r="H19" s="46"/>
      <c r="I19" s="46"/>
      <c r="J19" s="46"/>
      <c r="K19" s="46"/>
      <c r="L19" s="46"/>
      <c r="M19" s="46"/>
      <c r="N19" s="46"/>
    </row>
    <row r="20" spans="1:28" x14ac:dyDescent="0.25">
      <c r="A20" s="29" t="s">
        <v>104</v>
      </c>
      <c r="B20" s="29"/>
      <c r="C20" s="33">
        <v>157842683.16999996</v>
      </c>
      <c r="D20" s="33">
        <v>0</v>
      </c>
      <c r="E20" s="45"/>
      <c r="F20" s="45"/>
      <c r="G20" s="45"/>
      <c r="H20" s="45"/>
      <c r="I20" s="45"/>
      <c r="J20" s="45"/>
      <c r="K20" s="45"/>
      <c r="L20" s="46"/>
      <c r="M20" s="46"/>
      <c r="N20" s="46"/>
      <c r="O20" s="46">
        <f>SUM(C20:N20)</f>
        <v>157842683.16999996</v>
      </c>
    </row>
    <row r="21" spans="1:28" x14ac:dyDescent="0.25">
      <c r="A21" s="29" t="s">
        <v>105</v>
      </c>
      <c r="B21" s="29"/>
      <c r="C21" s="33">
        <v>0</v>
      </c>
      <c r="D21" s="33">
        <v>211031244.29999995</v>
      </c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6">
        <f>SUM(C21:N21)</f>
        <v>211031244.29999995</v>
      </c>
    </row>
    <row r="22" spans="1:28" ht="15.95" customHeight="1" x14ac:dyDescent="0.25">
      <c r="A22" s="9" t="s">
        <v>5</v>
      </c>
      <c r="B22" s="9"/>
      <c r="C22" s="55">
        <f>SUM(C16:C21)</f>
        <v>157842683.16999996</v>
      </c>
      <c r="D22" s="55">
        <f t="shared" ref="D22:N22" si="1">SUM(D16:D21)</f>
        <v>211031244.29999995</v>
      </c>
      <c r="E22" s="55">
        <f t="shared" si="1"/>
        <v>0</v>
      </c>
      <c r="F22" s="55">
        <f t="shared" si="1"/>
        <v>0</v>
      </c>
      <c r="G22" s="55">
        <f t="shared" si="1"/>
        <v>0</v>
      </c>
      <c r="H22" s="55">
        <f t="shared" si="1"/>
        <v>0</v>
      </c>
      <c r="I22" s="55">
        <f t="shared" si="1"/>
        <v>0</v>
      </c>
      <c r="J22" s="55">
        <f t="shared" si="1"/>
        <v>0</v>
      </c>
      <c r="K22" s="55">
        <f t="shared" si="1"/>
        <v>0</v>
      </c>
      <c r="L22" s="55">
        <f t="shared" si="1"/>
        <v>0</v>
      </c>
      <c r="M22" s="55">
        <f t="shared" si="1"/>
        <v>0</v>
      </c>
      <c r="N22" s="55">
        <f t="shared" si="1"/>
        <v>0</v>
      </c>
      <c r="O22" s="55">
        <f>SUM(O16:O21)</f>
        <v>368873927.46999991</v>
      </c>
      <c r="P22" s="22"/>
    </row>
    <row r="23" spans="1:28" x14ac:dyDescent="0.25">
      <c r="A23" s="11"/>
      <c r="B23" s="12"/>
      <c r="C23" s="46"/>
      <c r="D23" s="56"/>
      <c r="G23" s="46"/>
      <c r="H23" s="46"/>
      <c r="I23" s="46"/>
      <c r="J23" s="46"/>
      <c r="K23" s="46"/>
      <c r="L23" s="46"/>
      <c r="M23" s="46"/>
      <c r="N23" s="46"/>
    </row>
    <row r="24" spans="1:28" ht="15.95" customHeight="1" x14ac:dyDescent="0.25">
      <c r="A24" s="13" t="s">
        <v>106</v>
      </c>
      <c r="B24" s="14">
        <f t="shared" ref="B24:J24" si="2">B22+B13</f>
        <v>0</v>
      </c>
      <c r="C24" s="57">
        <f>C22+C13</f>
        <v>368202325.70999992</v>
      </c>
      <c r="D24" s="57">
        <f>D22+D13</f>
        <v>358381663.56999993</v>
      </c>
      <c r="E24" s="57">
        <f t="shared" si="2"/>
        <v>0</v>
      </c>
      <c r="F24" s="57">
        <f t="shared" si="2"/>
        <v>0</v>
      </c>
      <c r="G24" s="57">
        <f t="shared" si="2"/>
        <v>0</v>
      </c>
      <c r="H24" s="57">
        <f t="shared" si="2"/>
        <v>0</v>
      </c>
      <c r="I24" s="57">
        <f t="shared" si="2"/>
        <v>0</v>
      </c>
      <c r="J24" s="57">
        <f t="shared" si="2"/>
        <v>0</v>
      </c>
      <c r="K24" s="57">
        <f>K22+K13</f>
        <v>0</v>
      </c>
      <c r="L24" s="57">
        <f>L22+L13</f>
        <v>0</v>
      </c>
      <c r="M24" s="57">
        <f>M22+M13</f>
        <v>0</v>
      </c>
      <c r="N24" s="57">
        <f>N22+N13</f>
        <v>0</v>
      </c>
      <c r="O24" s="57">
        <f>SUM(C24:N24)</f>
        <v>726583989.27999985</v>
      </c>
    </row>
    <row r="25" spans="1:28" x14ac:dyDescent="0.25">
      <c r="A25" s="3"/>
      <c r="B25" s="3"/>
      <c r="C25" s="45"/>
      <c r="D25" s="53"/>
      <c r="E25" s="46"/>
      <c r="G25" s="46"/>
      <c r="H25" s="46"/>
      <c r="I25" s="46"/>
      <c r="J25" s="46"/>
      <c r="K25" s="46"/>
      <c r="L25" s="46"/>
      <c r="M25" s="46"/>
      <c r="N25" s="46"/>
    </row>
    <row r="26" spans="1:28" x14ac:dyDescent="0.25">
      <c r="A26" s="5" t="s">
        <v>6</v>
      </c>
      <c r="B26" s="30"/>
      <c r="C26" s="47"/>
      <c r="D26" s="48"/>
      <c r="E26" s="49"/>
      <c r="F26" s="50"/>
      <c r="G26" s="50"/>
      <c r="H26" s="50"/>
      <c r="I26" s="50"/>
      <c r="J26" s="50"/>
      <c r="K26" s="50"/>
      <c r="L26" s="50"/>
      <c r="M26" s="50"/>
      <c r="N26" s="50"/>
      <c r="O26" s="50"/>
    </row>
    <row r="27" spans="1:28" x14ac:dyDescent="0.25">
      <c r="A27" s="7" t="s">
        <v>7</v>
      </c>
      <c r="B27" s="27">
        <f>B28+B30+B31+B32+B33</f>
        <v>289197490.75744534</v>
      </c>
      <c r="C27" s="51">
        <f>SUM(C28:C32)</f>
        <v>88940999.540000007</v>
      </c>
      <c r="D27" s="51">
        <f>SUM(D28:D32)</f>
        <v>68824902.480000004</v>
      </c>
      <c r="E27" s="52">
        <f t="shared" ref="C27:O27" si="3">E28+E29+E30+E31+E32</f>
        <v>0</v>
      </c>
      <c r="F27" s="52">
        <f t="shared" si="3"/>
        <v>0</v>
      </c>
      <c r="G27" s="52">
        <f t="shared" si="3"/>
        <v>0</v>
      </c>
      <c r="H27" s="52">
        <f t="shared" si="3"/>
        <v>0</v>
      </c>
      <c r="I27" s="52">
        <f t="shared" si="3"/>
        <v>0</v>
      </c>
      <c r="J27" s="52">
        <f t="shared" si="3"/>
        <v>0</v>
      </c>
      <c r="K27" s="52">
        <f t="shared" si="3"/>
        <v>0</v>
      </c>
      <c r="L27" s="52">
        <f t="shared" si="3"/>
        <v>0</v>
      </c>
      <c r="M27" s="52">
        <f t="shared" si="3"/>
        <v>0</v>
      </c>
      <c r="N27" s="52">
        <f t="shared" si="3"/>
        <v>0</v>
      </c>
      <c r="O27" s="52">
        <f t="shared" si="3"/>
        <v>157765902.02000001</v>
      </c>
      <c r="P27" s="31"/>
    </row>
    <row r="28" spans="1:28" x14ac:dyDescent="0.25">
      <c r="A28" s="3" t="s">
        <v>8</v>
      </c>
      <c r="B28" s="12">
        <f>SUM(B29:B29)</f>
        <v>3452500.9419253343</v>
      </c>
      <c r="C28" s="58">
        <v>73304502.150000006</v>
      </c>
      <c r="D28" s="58">
        <v>62868437.630000003</v>
      </c>
      <c r="E28" s="46"/>
      <c r="G28" s="46"/>
      <c r="H28" s="46"/>
      <c r="I28" s="46"/>
      <c r="J28" s="46"/>
      <c r="K28" s="46"/>
      <c r="L28" s="46"/>
      <c r="M28" s="46"/>
      <c r="N28" s="46"/>
      <c r="O28" s="46">
        <f>SUM(C28:N28)</f>
        <v>136172939.78</v>
      </c>
    </row>
    <row r="29" spans="1:28" x14ac:dyDescent="0.25">
      <c r="A29" s="3" t="s">
        <v>9</v>
      </c>
      <c r="B29" s="4">
        <f>[1]Resumen!C57</f>
        <v>3452500.9419253343</v>
      </c>
      <c r="C29" s="53">
        <v>1776290.65</v>
      </c>
      <c r="D29" s="53">
        <v>1675022.31</v>
      </c>
      <c r="E29" s="46"/>
      <c r="G29" s="46"/>
      <c r="H29" s="46"/>
      <c r="I29" s="46"/>
      <c r="J29" s="46"/>
      <c r="K29" s="46"/>
      <c r="L29" s="46"/>
      <c r="M29" s="46"/>
      <c r="N29" s="46"/>
      <c r="O29" s="46">
        <f>SUM(C29:N29)</f>
        <v>3451312.96</v>
      </c>
    </row>
    <row r="30" spans="1:28" x14ac:dyDescent="0.25">
      <c r="A30" s="3" t="s">
        <v>10</v>
      </c>
      <c r="B30" s="4">
        <f>[1]Resumen!C58</f>
        <v>48389685.279999986</v>
      </c>
      <c r="C30" s="53">
        <v>0</v>
      </c>
      <c r="D30" s="53">
        <v>0</v>
      </c>
      <c r="E30" s="46"/>
      <c r="G30" s="46"/>
      <c r="H30" s="46"/>
      <c r="I30" s="46"/>
      <c r="J30" s="46"/>
      <c r="K30" s="46"/>
      <c r="L30" s="46"/>
      <c r="M30" s="46"/>
      <c r="N30" s="46"/>
      <c r="O30" s="46">
        <f>SUM(C30:N30)</f>
        <v>0</v>
      </c>
    </row>
    <row r="31" spans="1:28" x14ac:dyDescent="0.25">
      <c r="A31" s="3" t="s">
        <v>11</v>
      </c>
      <c r="B31" s="4">
        <f>[1]Resumen!C65</f>
        <v>0</v>
      </c>
      <c r="C31" s="53">
        <v>6362346.0800000001</v>
      </c>
      <c r="D31" s="53">
        <v>4280114.4399999995</v>
      </c>
      <c r="E31" s="46"/>
      <c r="G31" s="46"/>
      <c r="H31" s="46"/>
      <c r="I31" s="46"/>
      <c r="J31" s="46"/>
      <c r="K31" s="46"/>
      <c r="L31" s="46"/>
      <c r="M31" s="46"/>
      <c r="N31" s="46"/>
      <c r="O31" s="46">
        <f>SUM(C31:N31)</f>
        <v>10642460.52</v>
      </c>
    </row>
    <row r="32" spans="1:28" ht="15" customHeight="1" x14ac:dyDescent="0.3">
      <c r="A32" s="3" t="s">
        <v>12</v>
      </c>
      <c r="B32" s="4">
        <f>[1]Resumen!C67</f>
        <v>136679353.19999999</v>
      </c>
      <c r="C32" s="53">
        <v>7497860.6600000001</v>
      </c>
      <c r="D32" s="53">
        <v>1328.1</v>
      </c>
      <c r="E32" s="46"/>
      <c r="G32" s="46"/>
      <c r="H32" s="46"/>
      <c r="I32" s="46"/>
      <c r="J32" s="46"/>
      <c r="K32" s="46"/>
      <c r="L32" s="46"/>
      <c r="M32" s="46"/>
      <c r="N32" s="46"/>
      <c r="O32" s="46">
        <f>SUM(C32:N32)</f>
        <v>7499188.7599999998</v>
      </c>
      <c r="P32" s="2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</row>
    <row r="33" spans="1:28" ht="15" customHeight="1" x14ac:dyDescent="0.3">
      <c r="A33" s="7" t="s">
        <v>13</v>
      </c>
      <c r="B33" s="4">
        <f>[1]Resumen!C74</f>
        <v>100675951.33552</v>
      </c>
      <c r="C33" s="51">
        <f>SUM(C34:C42)</f>
        <v>21240938.370000001</v>
      </c>
      <c r="D33" s="51">
        <f>SUM(D34:D42)</f>
        <v>21530460.469999999</v>
      </c>
      <c r="E33" s="51">
        <f t="shared" ref="E33:N33" si="4">E34+E35+E36+E37+E38+E39+E40+E41+E42</f>
        <v>0</v>
      </c>
      <c r="F33" s="51">
        <f t="shared" si="4"/>
        <v>0</v>
      </c>
      <c r="G33" s="51">
        <f t="shared" si="4"/>
        <v>0</v>
      </c>
      <c r="H33" s="51">
        <f t="shared" si="4"/>
        <v>0</v>
      </c>
      <c r="I33" s="51">
        <f t="shared" si="4"/>
        <v>0</v>
      </c>
      <c r="J33" s="51">
        <f t="shared" si="4"/>
        <v>0</v>
      </c>
      <c r="K33" s="51">
        <f t="shared" si="4"/>
        <v>0</v>
      </c>
      <c r="L33" s="51">
        <f t="shared" si="4"/>
        <v>0</v>
      </c>
      <c r="M33" s="51">
        <f t="shared" si="4"/>
        <v>0</v>
      </c>
      <c r="N33" s="51">
        <f t="shared" si="4"/>
        <v>0</v>
      </c>
      <c r="O33" s="51">
        <f>SUM(O34:O42)</f>
        <v>42771398.840000004</v>
      </c>
      <c r="P33" s="2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</row>
    <row r="34" spans="1:28" x14ac:dyDescent="0.25">
      <c r="A34" s="3" t="s">
        <v>14</v>
      </c>
      <c r="B34" s="27" t="e">
        <f>B35+B36+B37+B38+B39+#REF!+B41+B42+B43</f>
        <v>#REF!</v>
      </c>
      <c r="C34" s="33">
        <v>1245097.2100000002</v>
      </c>
      <c r="D34" s="33">
        <v>1768203.79</v>
      </c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45">
        <f t="shared" ref="O34:O90" si="5">SUM(C34:N34)</f>
        <v>3013301</v>
      </c>
    </row>
    <row r="35" spans="1:28" x14ac:dyDescent="0.25">
      <c r="A35" s="3" t="s">
        <v>15</v>
      </c>
      <c r="B35" s="4">
        <f>[1]Resumen!C80</f>
        <v>30982309</v>
      </c>
      <c r="C35" s="33">
        <v>331037.2</v>
      </c>
      <c r="D35" s="33">
        <v>372424.99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45">
        <f t="shared" si="5"/>
        <v>703462.19</v>
      </c>
    </row>
    <row r="36" spans="1:28" x14ac:dyDescent="0.25">
      <c r="A36" s="3" t="s">
        <v>16</v>
      </c>
      <c r="B36" s="4">
        <f>[1]Resumen!C87</f>
        <v>103632167.80000001</v>
      </c>
      <c r="C36" s="33">
        <v>685009.36</v>
      </c>
      <c r="D36" s="33">
        <v>326900</v>
      </c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45">
        <f t="shared" si="5"/>
        <v>1011909.36</v>
      </c>
    </row>
    <row r="37" spans="1:28" x14ac:dyDescent="0.25">
      <c r="A37" s="3" t="s">
        <v>17</v>
      </c>
      <c r="B37" s="4">
        <f>[1]Resumen!C90</f>
        <v>20385254</v>
      </c>
      <c r="C37" s="33">
        <v>159913</v>
      </c>
      <c r="D37" s="33">
        <v>16760</v>
      </c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45">
        <f t="shared" si="5"/>
        <v>176673</v>
      </c>
    </row>
    <row r="38" spans="1:28" x14ac:dyDescent="0.25">
      <c r="A38" s="3" t="s">
        <v>18</v>
      </c>
      <c r="B38" s="4">
        <f>[1]Resumen!C94</f>
        <v>9662000</v>
      </c>
      <c r="C38" s="33">
        <v>5123442.29</v>
      </c>
      <c r="D38" s="33">
        <v>8878403.8699999992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45">
        <f t="shared" si="5"/>
        <v>14001846.16</v>
      </c>
    </row>
    <row r="39" spans="1:28" x14ac:dyDescent="0.25">
      <c r="A39" s="3" t="s">
        <v>19</v>
      </c>
      <c r="B39" s="4">
        <f>[1]Resumen!C99</f>
        <v>156799756.40960002</v>
      </c>
      <c r="C39" s="33">
        <v>5468078.2700000005</v>
      </c>
      <c r="D39" s="33">
        <v>5467602.6699999999</v>
      </c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45">
        <f>SUM(C39:N39)</f>
        <v>10935680.940000001</v>
      </c>
      <c r="P39" s="22"/>
    </row>
    <row r="40" spans="1:28" ht="25.5" x14ac:dyDescent="0.25">
      <c r="A40" s="3" t="s">
        <v>20</v>
      </c>
      <c r="B40" s="4">
        <f>[1]Resumen!C115</f>
        <v>58860271.999999993</v>
      </c>
      <c r="C40" s="33">
        <v>255822.37</v>
      </c>
      <c r="D40" s="33">
        <v>759357.09</v>
      </c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45">
        <f t="shared" si="5"/>
        <v>1015179.46</v>
      </c>
    </row>
    <row r="41" spans="1:28" x14ac:dyDescent="0.25">
      <c r="A41" s="3" t="s">
        <v>21</v>
      </c>
      <c r="B41" s="4">
        <f>[1]Resumen!C119</f>
        <v>37427264.263599999</v>
      </c>
      <c r="C41" s="33">
        <v>7972538.6699999999</v>
      </c>
      <c r="D41" s="33">
        <v>3858828.0599999996</v>
      </c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46">
        <f t="shared" si="5"/>
        <v>11831366.73</v>
      </c>
    </row>
    <row r="42" spans="1:28" x14ac:dyDescent="0.25">
      <c r="A42" s="3" t="s">
        <v>22</v>
      </c>
      <c r="B42" s="4">
        <f>[1]Resumen!C136</f>
        <v>152338987.639</v>
      </c>
      <c r="C42" s="33">
        <v>0</v>
      </c>
      <c r="D42" s="33">
        <v>81980</v>
      </c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45">
        <f t="shared" si="5"/>
        <v>81980</v>
      </c>
    </row>
    <row r="43" spans="1:28" x14ac:dyDescent="0.25">
      <c r="A43" s="7" t="s">
        <v>23</v>
      </c>
      <c r="B43" s="12">
        <f>[1]Resumen!C157</f>
        <v>2707800</v>
      </c>
      <c r="C43" s="51">
        <f>SUM(C44:C52)</f>
        <v>1252798.29</v>
      </c>
      <c r="D43" s="51">
        <f>SUM(D44:D52)</f>
        <v>2898410.2300000004</v>
      </c>
      <c r="E43" s="51">
        <f t="shared" ref="E43:N43" si="6">SUM(E44:E52)</f>
        <v>0</v>
      </c>
      <c r="F43" s="51">
        <f t="shared" si="6"/>
        <v>0</v>
      </c>
      <c r="G43" s="51">
        <f t="shared" si="6"/>
        <v>0</v>
      </c>
      <c r="H43" s="51">
        <f t="shared" si="6"/>
        <v>0</v>
      </c>
      <c r="I43" s="51">
        <f t="shared" si="6"/>
        <v>0</v>
      </c>
      <c r="J43" s="51">
        <f t="shared" si="6"/>
        <v>0</v>
      </c>
      <c r="K43" s="51">
        <f t="shared" si="6"/>
        <v>0</v>
      </c>
      <c r="L43" s="51">
        <f t="shared" si="6"/>
        <v>0</v>
      </c>
      <c r="M43" s="51">
        <f t="shared" si="6"/>
        <v>0</v>
      </c>
      <c r="N43" s="51">
        <f t="shared" si="6"/>
        <v>0</v>
      </c>
      <c r="O43" s="52">
        <f>SUM(C43:N43)</f>
        <v>4151208.5200000005</v>
      </c>
      <c r="P43" s="8"/>
    </row>
    <row r="44" spans="1:28" x14ac:dyDescent="0.25">
      <c r="A44" s="3" t="s">
        <v>24</v>
      </c>
      <c r="B44" s="27">
        <f>SUM(B45:B53)</f>
        <v>60030735.259999998</v>
      </c>
      <c r="C44" s="33">
        <v>171319.47</v>
      </c>
      <c r="D44" s="33">
        <v>235475.9</v>
      </c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46">
        <f t="shared" si="5"/>
        <v>406795.37</v>
      </c>
    </row>
    <row r="45" spans="1:28" x14ac:dyDescent="0.25">
      <c r="A45" s="3" t="s">
        <v>25</v>
      </c>
      <c r="B45" s="4">
        <f>[1]Resumen!C161</f>
        <v>7541199.9799999995</v>
      </c>
      <c r="C45" s="33">
        <v>0</v>
      </c>
      <c r="D45" s="33">
        <v>59000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46">
        <f t="shared" si="5"/>
        <v>59000</v>
      </c>
    </row>
    <row r="46" spans="1:28" x14ac:dyDescent="0.25">
      <c r="A46" s="3" t="s">
        <v>26</v>
      </c>
      <c r="B46" s="4">
        <f>[1]Resumen!C165</f>
        <v>1548400</v>
      </c>
      <c r="C46" s="33">
        <v>0</v>
      </c>
      <c r="D46" s="33">
        <v>450129.2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46">
        <f t="shared" si="5"/>
        <v>450129.2</v>
      </c>
    </row>
    <row r="47" spans="1:28" x14ac:dyDescent="0.25">
      <c r="A47" s="3" t="s">
        <v>27</v>
      </c>
      <c r="B47" s="4">
        <f>[1]Resumen!C170</f>
        <v>5147569.5</v>
      </c>
      <c r="C47" s="33">
        <v>0</v>
      </c>
      <c r="D47" s="33">
        <v>0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45">
        <f t="shared" si="5"/>
        <v>0</v>
      </c>
    </row>
    <row r="48" spans="1:28" x14ac:dyDescent="0.25">
      <c r="A48" s="3" t="s">
        <v>28</v>
      </c>
      <c r="B48" s="4">
        <f>[1]Resumen!C175</f>
        <v>364403.03999999992</v>
      </c>
      <c r="C48" s="33">
        <v>48928.53</v>
      </c>
      <c r="D48" s="33">
        <v>200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46">
        <f>SUM(C48:N48)</f>
        <v>49128.53</v>
      </c>
      <c r="P48" t="s">
        <v>107</v>
      </c>
    </row>
    <row r="49" spans="1:16" x14ac:dyDescent="0.25">
      <c r="A49" s="3" t="s">
        <v>29</v>
      </c>
      <c r="B49" s="4">
        <f>[1]Resumen!C177</f>
        <v>1404362.0000000002</v>
      </c>
      <c r="C49" s="33">
        <v>9855.43</v>
      </c>
      <c r="D49" s="33">
        <v>25019.040000000001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46">
        <f t="shared" si="5"/>
        <v>34874.47</v>
      </c>
    </row>
    <row r="50" spans="1:16" ht="25.5" x14ac:dyDescent="0.25">
      <c r="A50" s="3" t="s">
        <v>30</v>
      </c>
      <c r="B50" s="4">
        <f>[1]Resumen!C182</f>
        <v>3970000</v>
      </c>
      <c r="C50" s="33">
        <v>896081.05999999994</v>
      </c>
      <c r="D50" s="33">
        <v>977511.30999999994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46">
        <f t="shared" si="5"/>
        <v>1873592.3699999999</v>
      </c>
    </row>
    <row r="51" spans="1:16" ht="25.5" x14ac:dyDescent="0.25">
      <c r="A51" s="3" t="s">
        <v>31</v>
      </c>
      <c r="B51" s="4">
        <f>[1]Resumen!C190</f>
        <v>18234242.999999993</v>
      </c>
      <c r="C51" s="33">
        <v>0</v>
      </c>
      <c r="D51" s="33">
        <v>0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46">
        <f t="shared" si="5"/>
        <v>0</v>
      </c>
    </row>
    <row r="52" spans="1:16" x14ac:dyDescent="0.25">
      <c r="A52" s="3" t="s">
        <v>32</v>
      </c>
      <c r="B52" s="12">
        <v>0</v>
      </c>
      <c r="C52" s="33">
        <v>126613.8</v>
      </c>
      <c r="D52" s="33">
        <v>1151074.78</v>
      </c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46">
        <f t="shared" si="5"/>
        <v>1277688.58</v>
      </c>
    </row>
    <row r="53" spans="1:16" x14ac:dyDescent="0.25">
      <c r="A53" s="7" t="s">
        <v>33</v>
      </c>
      <c r="B53" s="4">
        <f>[1]Resumen!C201</f>
        <v>21820557.740000002</v>
      </c>
      <c r="C53" s="51">
        <f t="shared" ref="C53:M53" si="7">SUM(C54:C59)</f>
        <v>2319025</v>
      </c>
      <c r="D53" s="51">
        <f t="shared" si="7"/>
        <v>1783700</v>
      </c>
      <c r="E53" s="51">
        <f t="shared" si="7"/>
        <v>0</v>
      </c>
      <c r="F53" s="51">
        <f t="shared" si="7"/>
        <v>0</v>
      </c>
      <c r="G53" s="51">
        <f t="shared" si="7"/>
        <v>0</v>
      </c>
      <c r="H53" s="51">
        <f t="shared" si="7"/>
        <v>0</v>
      </c>
      <c r="I53" s="51">
        <f t="shared" si="7"/>
        <v>0</v>
      </c>
      <c r="J53" s="51">
        <f t="shared" si="7"/>
        <v>0</v>
      </c>
      <c r="K53" s="51">
        <f t="shared" si="7"/>
        <v>0</v>
      </c>
      <c r="L53" s="51">
        <f t="shared" si="7"/>
        <v>0</v>
      </c>
      <c r="M53" s="51">
        <f t="shared" si="7"/>
        <v>0</v>
      </c>
      <c r="N53" s="51">
        <f>SUM(N54:N60)</f>
        <v>0</v>
      </c>
      <c r="O53" s="52">
        <f>SUM(C53:N53)</f>
        <v>4102725</v>
      </c>
    </row>
    <row r="54" spans="1:16" x14ac:dyDescent="0.25">
      <c r="A54" s="3" t="s">
        <v>34</v>
      </c>
      <c r="B54" s="27">
        <f>SUM(B55:B61)</f>
        <v>1233156670.0080001</v>
      </c>
      <c r="C54" s="33">
        <v>30000</v>
      </c>
      <c r="D54" s="33">
        <v>0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46">
        <f t="shared" si="5"/>
        <v>30000</v>
      </c>
    </row>
    <row r="55" spans="1:16" x14ac:dyDescent="0.25">
      <c r="A55" s="3" t="s">
        <v>35</v>
      </c>
      <c r="B55" s="27">
        <f>[1]Resumen!C213+[1]Resumen!C216+[1]Resumen!C219+[1]Resumen!C220</f>
        <v>10000000</v>
      </c>
      <c r="C55" s="33">
        <v>0</v>
      </c>
      <c r="D55" s="33">
        <v>0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46">
        <f t="shared" si="5"/>
        <v>0</v>
      </c>
    </row>
    <row r="56" spans="1:16" x14ac:dyDescent="0.25">
      <c r="A56" s="3" t="s">
        <v>36</v>
      </c>
      <c r="B56" s="27">
        <f>+[1]Resumen!C222</f>
        <v>0</v>
      </c>
      <c r="C56" s="33">
        <v>0</v>
      </c>
      <c r="D56" s="33">
        <v>0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46">
        <f t="shared" si="5"/>
        <v>0</v>
      </c>
    </row>
    <row r="57" spans="1:16" ht="25.5" x14ac:dyDescent="0.25">
      <c r="A57" s="3" t="s">
        <v>37</v>
      </c>
      <c r="B57" s="12">
        <v>0</v>
      </c>
      <c r="C57" s="33">
        <v>0</v>
      </c>
      <c r="D57" s="33">
        <v>0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46">
        <f t="shared" si="5"/>
        <v>0</v>
      </c>
    </row>
    <row r="58" spans="1:16" ht="25.5" x14ac:dyDescent="0.25">
      <c r="A58" s="3" t="s">
        <v>38</v>
      </c>
      <c r="B58" s="12">
        <v>0</v>
      </c>
      <c r="C58" s="33">
        <v>0</v>
      </c>
      <c r="D58" s="33">
        <v>0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46">
        <f t="shared" si="5"/>
        <v>0</v>
      </c>
    </row>
    <row r="59" spans="1:16" x14ac:dyDescent="0.25">
      <c r="A59" s="3" t="s">
        <v>39</v>
      </c>
      <c r="B59" s="12">
        <v>0</v>
      </c>
      <c r="C59" s="33">
        <v>2289025</v>
      </c>
      <c r="D59" s="33">
        <v>1783700</v>
      </c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46">
        <f t="shared" si="5"/>
        <v>4072725</v>
      </c>
    </row>
    <row r="60" spans="1:16" x14ac:dyDescent="0.25">
      <c r="A60" s="3" t="s">
        <v>40</v>
      </c>
      <c r="B60" s="27">
        <f>[1]Resumen!C224</f>
        <v>9409215.9279999994</v>
      </c>
      <c r="C60" s="33">
        <v>0</v>
      </c>
      <c r="D60" s="33">
        <v>0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46">
        <f t="shared" si="5"/>
        <v>0</v>
      </c>
    </row>
    <row r="61" spans="1:16" s="34" customFormat="1" x14ac:dyDescent="0.25">
      <c r="A61" s="7" t="s">
        <v>41</v>
      </c>
      <c r="B61" s="12">
        <f>+[1]Resumen!C226</f>
        <v>1213747454.0800002</v>
      </c>
      <c r="C61" s="51">
        <f t="shared" ref="C61:N61" si="8">SUM(C68)</f>
        <v>290791.02</v>
      </c>
      <c r="D61" s="51">
        <f t="shared" si="8"/>
        <v>792061.81</v>
      </c>
      <c r="E61" s="51">
        <f t="shared" si="8"/>
        <v>0</v>
      </c>
      <c r="F61" s="51">
        <f t="shared" si="8"/>
        <v>0</v>
      </c>
      <c r="G61" s="51">
        <f t="shared" si="8"/>
        <v>0</v>
      </c>
      <c r="H61" s="51">
        <f t="shared" si="8"/>
        <v>0</v>
      </c>
      <c r="I61" s="51">
        <f t="shared" si="8"/>
        <v>0</v>
      </c>
      <c r="J61" s="51">
        <f t="shared" si="8"/>
        <v>0</v>
      </c>
      <c r="K61" s="51">
        <f t="shared" si="8"/>
        <v>0</v>
      </c>
      <c r="L61" s="51">
        <f t="shared" si="8"/>
        <v>0</v>
      </c>
      <c r="M61" s="51">
        <f t="shared" si="8"/>
        <v>0</v>
      </c>
      <c r="N61" s="51">
        <f t="shared" si="8"/>
        <v>0</v>
      </c>
      <c r="O61" s="52">
        <f>SUM(C61:N61)</f>
        <v>1082852.83</v>
      </c>
      <c r="P61" s="33"/>
    </row>
    <row r="62" spans="1:16" x14ac:dyDescent="0.25">
      <c r="A62" s="3" t="s">
        <v>42</v>
      </c>
      <c r="B62" s="27">
        <f>SUM(B69)</f>
        <v>109668111</v>
      </c>
      <c r="C62" s="33">
        <v>0</v>
      </c>
      <c r="D62" s="33">
        <v>0</v>
      </c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46">
        <f t="shared" si="5"/>
        <v>0</v>
      </c>
      <c r="P62" s="22"/>
    </row>
    <row r="63" spans="1:16" x14ac:dyDescent="0.25">
      <c r="A63" s="3" t="s">
        <v>43</v>
      </c>
      <c r="B63" s="12">
        <v>0</v>
      </c>
      <c r="C63" s="33">
        <v>0</v>
      </c>
      <c r="D63" s="33">
        <v>0</v>
      </c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46">
        <f t="shared" si="5"/>
        <v>0</v>
      </c>
    </row>
    <row r="64" spans="1:16" x14ac:dyDescent="0.25">
      <c r="A64" s="3" t="s">
        <v>44</v>
      </c>
      <c r="B64" s="12">
        <v>0</v>
      </c>
      <c r="C64" s="33">
        <v>0</v>
      </c>
      <c r="D64" s="33">
        <v>0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46">
        <f t="shared" si="5"/>
        <v>0</v>
      </c>
    </row>
    <row r="65" spans="1:16" ht="25.5" x14ac:dyDescent="0.25">
      <c r="A65" s="3" t="s">
        <v>45</v>
      </c>
      <c r="B65" s="12">
        <v>0</v>
      </c>
      <c r="C65" s="33">
        <v>0</v>
      </c>
      <c r="D65" s="33">
        <v>0</v>
      </c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46">
        <f t="shared" si="5"/>
        <v>0</v>
      </c>
    </row>
    <row r="66" spans="1:16" ht="25.5" x14ac:dyDescent="0.25">
      <c r="A66" s="3" t="s">
        <v>46</v>
      </c>
      <c r="B66" s="12">
        <v>0</v>
      </c>
      <c r="C66" s="33">
        <v>0</v>
      </c>
      <c r="D66" s="33">
        <v>0</v>
      </c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46">
        <f t="shared" si="5"/>
        <v>0</v>
      </c>
    </row>
    <row r="67" spans="1:16" x14ac:dyDescent="0.25">
      <c r="A67" s="3" t="s">
        <v>47</v>
      </c>
      <c r="B67" s="12">
        <v>0</v>
      </c>
      <c r="C67" s="33">
        <v>0</v>
      </c>
      <c r="D67" s="33">
        <v>0</v>
      </c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46">
        <f t="shared" si="5"/>
        <v>0</v>
      </c>
    </row>
    <row r="68" spans="1:16" x14ac:dyDescent="0.25">
      <c r="A68" s="3" t="s">
        <v>48</v>
      </c>
      <c r="B68" s="12">
        <v>0</v>
      </c>
      <c r="C68" s="33">
        <v>290791.02</v>
      </c>
      <c r="D68" s="33">
        <v>792061.81</v>
      </c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46">
        <f t="shared" si="5"/>
        <v>1082852.83</v>
      </c>
    </row>
    <row r="69" spans="1:16" s="34" customFormat="1" x14ac:dyDescent="0.25">
      <c r="A69" s="7" t="s">
        <v>49</v>
      </c>
      <c r="B69" s="12">
        <f>[1]Resumen!C279</f>
        <v>109668111</v>
      </c>
      <c r="C69" s="51">
        <f t="shared" ref="C69:N69" si="9">SUM(C70:C77)</f>
        <v>14431889.25</v>
      </c>
      <c r="D69" s="51">
        <f t="shared" si="9"/>
        <v>2215860.13</v>
      </c>
      <c r="E69" s="51">
        <f t="shared" si="9"/>
        <v>0</v>
      </c>
      <c r="F69" s="51">
        <f t="shared" si="9"/>
        <v>0</v>
      </c>
      <c r="G69" s="51">
        <f t="shared" si="9"/>
        <v>0</v>
      </c>
      <c r="H69" s="51">
        <f t="shared" si="9"/>
        <v>0</v>
      </c>
      <c r="I69" s="51">
        <f t="shared" si="9"/>
        <v>0</v>
      </c>
      <c r="J69" s="51">
        <f t="shared" si="9"/>
        <v>0</v>
      </c>
      <c r="K69" s="51">
        <f t="shared" si="9"/>
        <v>0</v>
      </c>
      <c r="L69" s="51">
        <f t="shared" si="9"/>
        <v>0</v>
      </c>
      <c r="M69" s="51">
        <f t="shared" si="9"/>
        <v>0</v>
      </c>
      <c r="N69" s="51">
        <f t="shared" si="9"/>
        <v>0</v>
      </c>
      <c r="O69" s="52">
        <f>SUM(C69:N69)</f>
        <v>16647749.379999999</v>
      </c>
      <c r="P69" s="35"/>
    </row>
    <row r="70" spans="1:16" x14ac:dyDescent="0.25">
      <c r="A70" s="3" t="s">
        <v>50</v>
      </c>
      <c r="B70" s="27">
        <f>SUM(B71:B79)</f>
        <v>87265153.329999998</v>
      </c>
      <c r="C70" s="33">
        <v>9585654.5600000005</v>
      </c>
      <c r="D70" s="33">
        <v>563532.13</v>
      </c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46">
        <f t="shared" si="5"/>
        <v>10149186.690000001</v>
      </c>
    </row>
    <row r="71" spans="1:16" x14ac:dyDescent="0.25">
      <c r="A71" s="3" t="s">
        <v>51</v>
      </c>
      <c r="B71" s="12">
        <f>[1]Resumen!C243</f>
        <v>57985533.879999995</v>
      </c>
      <c r="C71" s="33">
        <v>308178.78000000003</v>
      </c>
      <c r="D71" s="33">
        <v>0</v>
      </c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46">
        <f t="shared" si="5"/>
        <v>308178.78000000003</v>
      </c>
    </row>
    <row r="72" spans="1:16" x14ac:dyDescent="0.25">
      <c r="A72" s="3" t="s">
        <v>52</v>
      </c>
      <c r="B72" s="12">
        <f>[1]Resumen!C251+[1]Resumen!C252</f>
        <v>943253.45</v>
      </c>
      <c r="C72" s="33">
        <v>0</v>
      </c>
      <c r="D72" s="33">
        <v>0</v>
      </c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46">
        <f t="shared" si="5"/>
        <v>0</v>
      </c>
    </row>
    <row r="73" spans="1:16" x14ac:dyDescent="0.25">
      <c r="A73" s="3" t="s">
        <v>53</v>
      </c>
      <c r="B73" s="12">
        <v>0</v>
      </c>
      <c r="C73" s="33">
        <v>4483135.17</v>
      </c>
      <c r="D73" s="33">
        <v>492328</v>
      </c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46">
        <f t="shared" si="5"/>
        <v>4975463.17</v>
      </c>
    </row>
    <row r="74" spans="1:16" x14ac:dyDescent="0.25">
      <c r="A74" s="3" t="s">
        <v>54</v>
      </c>
      <c r="B74" s="12">
        <f>[1]Resumen!C255</f>
        <v>13999999.999999998</v>
      </c>
      <c r="C74" s="33">
        <v>54920.74</v>
      </c>
      <c r="D74" s="33">
        <v>1160000</v>
      </c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46">
        <f t="shared" si="5"/>
        <v>1214920.74</v>
      </c>
    </row>
    <row r="75" spans="1:16" x14ac:dyDescent="0.25">
      <c r="A75" s="3" t="s">
        <v>55</v>
      </c>
      <c r="B75" s="12">
        <f>[1]Resumen!C257</f>
        <v>12686366</v>
      </c>
      <c r="C75" s="33">
        <v>0</v>
      </c>
      <c r="D75" s="33">
        <v>0</v>
      </c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46">
        <f t="shared" si="5"/>
        <v>0</v>
      </c>
    </row>
    <row r="76" spans="1:16" x14ac:dyDescent="0.25">
      <c r="A76" s="3" t="s">
        <v>56</v>
      </c>
      <c r="B76" s="12">
        <f>[1]Resumen!C263</f>
        <v>1650000</v>
      </c>
      <c r="C76" s="33">
        <v>0</v>
      </c>
      <c r="D76" s="33">
        <v>0</v>
      </c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46">
        <f t="shared" si="5"/>
        <v>0</v>
      </c>
    </row>
    <row r="77" spans="1:16" x14ac:dyDescent="0.25">
      <c r="A77" s="3" t="s">
        <v>57</v>
      </c>
      <c r="B77" s="12">
        <v>0</v>
      </c>
      <c r="C77" s="33">
        <v>0</v>
      </c>
      <c r="D77" s="33">
        <v>0</v>
      </c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46">
        <f t="shared" si="5"/>
        <v>0</v>
      </c>
    </row>
    <row r="78" spans="1:16" ht="25.5" x14ac:dyDescent="0.25">
      <c r="A78" s="3" t="s">
        <v>58</v>
      </c>
      <c r="B78" s="12">
        <f>[1]Resumen!C266</f>
        <v>0</v>
      </c>
      <c r="C78" s="33">
        <v>0</v>
      </c>
      <c r="D78" s="33">
        <v>0</v>
      </c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46">
        <f t="shared" si="5"/>
        <v>0</v>
      </c>
    </row>
    <row r="79" spans="1:16" s="34" customFormat="1" x14ac:dyDescent="0.25">
      <c r="A79" s="7" t="s">
        <v>59</v>
      </c>
      <c r="B79" s="12">
        <v>0</v>
      </c>
      <c r="C79" s="59">
        <f>SUM(C80:C83)</f>
        <v>0</v>
      </c>
      <c r="D79" s="59">
        <f>SUM(D80:D83)</f>
        <v>0</v>
      </c>
      <c r="E79" s="59">
        <f>SUM(E80:E83)</f>
        <v>0</v>
      </c>
      <c r="F79" s="59">
        <f>SUM(F80:F83)</f>
        <v>0</v>
      </c>
      <c r="G79" s="59">
        <f>SUM(G80:G83)</f>
        <v>0</v>
      </c>
      <c r="H79" s="59">
        <f t="shared" ref="H79:N79" si="10">SUM(H80:H83)</f>
        <v>0</v>
      </c>
      <c r="I79" s="59">
        <f t="shared" si="10"/>
        <v>0</v>
      </c>
      <c r="J79" s="59">
        <f t="shared" si="10"/>
        <v>0</v>
      </c>
      <c r="K79" s="59">
        <f t="shared" si="10"/>
        <v>0</v>
      </c>
      <c r="L79" s="59">
        <f t="shared" si="10"/>
        <v>0</v>
      </c>
      <c r="M79" s="59">
        <f t="shared" si="10"/>
        <v>0</v>
      </c>
      <c r="N79" s="59">
        <f t="shared" si="10"/>
        <v>0</v>
      </c>
      <c r="O79" s="52">
        <f>SUM(C79:N79)</f>
        <v>0</v>
      </c>
      <c r="P79" s="35"/>
    </row>
    <row r="80" spans="1:16" x14ac:dyDescent="0.25">
      <c r="A80" s="3" t="s">
        <v>60</v>
      </c>
      <c r="B80" s="27">
        <f>SUM(B81:B84)</f>
        <v>308998500</v>
      </c>
      <c r="C80" s="53">
        <f>[1]Ejecución!C265</f>
        <v>0</v>
      </c>
      <c r="D80" s="53">
        <f>[1]Ejecución!J265</f>
        <v>0</v>
      </c>
      <c r="E80" s="53">
        <v>0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46">
        <f t="shared" si="5"/>
        <v>0</v>
      </c>
    </row>
    <row r="81" spans="1:16" x14ac:dyDescent="0.25">
      <c r="A81" s="3" t="s">
        <v>61</v>
      </c>
      <c r="B81" s="12">
        <f>[1]Resumen!C269</f>
        <v>296800000</v>
      </c>
      <c r="C81" s="53">
        <v>0</v>
      </c>
      <c r="D81" s="53">
        <v>0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46">
        <f t="shared" si="5"/>
        <v>0</v>
      </c>
    </row>
    <row r="82" spans="1:16" x14ac:dyDescent="0.25">
      <c r="A82" s="3" t="s">
        <v>62</v>
      </c>
      <c r="B82" s="12">
        <v>0</v>
      </c>
      <c r="C82" s="53">
        <f>[1]Ejecución!C266+[1]Ejecución!C267</f>
        <v>0</v>
      </c>
      <c r="D82" s="53">
        <f>[1]Ejecución!J266+[1]Ejecución!J267</f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46">
        <f t="shared" si="5"/>
        <v>0</v>
      </c>
    </row>
    <row r="83" spans="1:16" ht="25.5" x14ac:dyDescent="0.25">
      <c r="A83" s="3" t="s">
        <v>63</v>
      </c>
      <c r="B83" s="12">
        <f>+[1]Resumen!C270+[1]Resumen!C271</f>
        <v>12198500</v>
      </c>
      <c r="C83" s="53">
        <v>0</v>
      </c>
      <c r="D83" s="53">
        <v>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46">
        <f t="shared" si="5"/>
        <v>0</v>
      </c>
    </row>
    <row r="84" spans="1:16" s="34" customFormat="1" x14ac:dyDescent="0.25">
      <c r="A84" s="7" t="s">
        <v>64</v>
      </c>
      <c r="B84" s="12">
        <v>0</v>
      </c>
      <c r="C84" s="59">
        <v>0</v>
      </c>
      <c r="D84" s="59">
        <v>0</v>
      </c>
      <c r="E84" s="59">
        <v>0</v>
      </c>
      <c r="F84" s="59">
        <v>0</v>
      </c>
      <c r="G84" s="59">
        <v>0</v>
      </c>
      <c r="H84" s="59">
        <v>0</v>
      </c>
      <c r="I84" s="59">
        <v>0</v>
      </c>
      <c r="J84" s="59">
        <v>0</v>
      </c>
      <c r="K84" s="59">
        <v>0</v>
      </c>
      <c r="L84" s="59">
        <v>0</v>
      </c>
      <c r="M84" s="59">
        <v>0</v>
      </c>
      <c r="N84" s="59">
        <v>0</v>
      </c>
      <c r="O84" s="52">
        <f>SUM(C84:N84)</f>
        <v>0</v>
      </c>
      <c r="P84" s="35"/>
    </row>
    <row r="85" spans="1:16" x14ac:dyDescent="0.25">
      <c r="A85" s="3" t="s">
        <v>65</v>
      </c>
      <c r="B85" s="27">
        <v>0</v>
      </c>
      <c r="C85" s="53">
        <v>0</v>
      </c>
      <c r="D85" s="53">
        <v>0</v>
      </c>
      <c r="E85" s="53">
        <v>0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3">
        <v>0</v>
      </c>
      <c r="M85" s="53">
        <v>0</v>
      </c>
      <c r="N85" s="53">
        <v>0</v>
      </c>
      <c r="O85" s="46">
        <f t="shared" si="5"/>
        <v>0</v>
      </c>
    </row>
    <row r="86" spans="1:16" x14ac:dyDescent="0.25">
      <c r="A86" s="3" t="s">
        <v>66</v>
      </c>
      <c r="B86" s="12">
        <v>0</v>
      </c>
      <c r="C86" s="53">
        <v>0</v>
      </c>
      <c r="D86" s="53">
        <v>0</v>
      </c>
      <c r="E86" s="53">
        <v>0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46">
        <f t="shared" si="5"/>
        <v>0</v>
      </c>
    </row>
    <row r="87" spans="1:16" s="34" customFormat="1" x14ac:dyDescent="0.25">
      <c r="A87" s="7" t="s">
        <v>67</v>
      </c>
      <c r="B87" s="12">
        <v>0</v>
      </c>
      <c r="C87" s="59">
        <v>0</v>
      </c>
      <c r="D87" s="59">
        <v>0</v>
      </c>
      <c r="E87" s="59">
        <v>0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L87" s="59">
        <v>0</v>
      </c>
      <c r="M87" s="59">
        <v>0</v>
      </c>
      <c r="N87" s="59">
        <v>0</v>
      </c>
      <c r="O87" s="52">
        <f>SUM(C87:N87)</f>
        <v>0</v>
      </c>
      <c r="P87" s="35"/>
    </row>
    <row r="88" spans="1:16" x14ac:dyDescent="0.25">
      <c r="A88" s="3" t="s">
        <v>68</v>
      </c>
      <c r="B88" s="27">
        <v>0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46">
        <f t="shared" si="5"/>
        <v>0</v>
      </c>
    </row>
    <row r="89" spans="1:16" x14ac:dyDescent="0.25">
      <c r="A89" s="3" t="s">
        <v>69</v>
      </c>
      <c r="B89" s="12">
        <v>0</v>
      </c>
      <c r="C89" s="53">
        <v>0</v>
      </c>
      <c r="D89" s="53">
        <v>0</v>
      </c>
      <c r="E89" s="53">
        <v>0</v>
      </c>
      <c r="F89" s="53">
        <v>0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46">
        <f t="shared" si="5"/>
        <v>0</v>
      </c>
    </row>
    <row r="90" spans="1:16" x14ac:dyDescent="0.25">
      <c r="A90" s="3" t="s">
        <v>70</v>
      </c>
      <c r="B90" s="12">
        <v>0</v>
      </c>
      <c r="C90" s="53">
        <v>0</v>
      </c>
      <c r="D90" s="53">
        <v>0</v>
      </c>
      <c r="E90" s="53">
        <v>0</v>
      </c>
      <c r="F90" s="53">
        <v>0</v>
      </c>
      <c r="G90" s="53">
        <v>0</v>
      </c>
      <c r="H90" s="53">
        <v>0</v>
      </c>
      <c r="I90" s="53">
        <v>0</v>
      </c>
      <c r="J90" s="53">
        <v>0</v>
      </c>
      <c r="K90" s="53">
        <v>0</v>
      </c>
      <c r="L90" s="53">
        <v>0</v>
      </c>
      <c r="M90" s="53">
        <v>0</v>
      </c>
      <c r="N90" s="53">
        <v>0</v>
      </c>
      <c r="O90" s="46">
        <f t="shared" si="5"/>
        <v>0</v>
      </c>
    </row>
    <row r="91" spans="1:16" x14ac:dyDescent="0.25">
      <c r="A91" s="15"/>
      <c r="B91" s="12">
        <v>0</v>
      </c>
      <c r="C91" s="50"/>
      <c r="D91" s="48"/>
      <c r="E91" s="49"/>
      <c r="F91" s="49"/>
      <c r="G91" s="50"/>
      <c r="H91" s="50"/>
      <c r="I91" s="50"/>
      <c r="J91" s="50"/>
      <c r="K91" s="50"/>
      <c r="L91" s="50"/>
      <c r="M91" s="50"/>
      <c r="N91" s="50"/>
      <c r="O91" s="50"/>
    </row>
    <row r="92" spans="1:16" ht="15.95" customHeight="1" x14ac:dyDescent="0.25">
      <c r="A92" s="9" t="s">
        <v>71</v>
      </c>
      <c r="B92" s="16"/>
      <c r="C92" s="55">
        <f t="shared" ref="C92:O92" si="11">C69+C61+C53+C43+C33+C27</f>
        <v>128476441.47</v>
      </c>
      <c r="D92" s="55">
        <f t="shared" si="11"/>
        <v>98045395.120000005</v>
      </c>
      <c r="E92" s="55">
        <f t="shared" si="11"/>
        <v>0</v>
      </c>
      <c r="F92" s="55">
        <f t="shared" si="11"/>
        <v>0</v>
      </c>
      <c r="G92" s="55">
        <f t="shared" si="11"/>
        <v>0</v>
      </c>
      <c r="H92" s="55">
        <f t="shared" si="11"/>
        <v>0</v>
      </c>
      <c r="I92" s="55">
        <f t="shared" si="11"/>
        <v>0</v>
      </c>
      <c r="J92" s="55">
        <f t="shared" si="11"/>
        <v>0</v>
      </c>
      <c r="K92" s="55">
        <f t="shared" si="11"/>
        <v>0</v>
      </c>
      <c r="L92" s="55">
        <f t="shared" si="11"/>
        <v>0</v>
      </c>
      <c r="M92" s="55">
        <f t="shared" si="11"/>
        <v>0</v>
      </c>
      <c r="N92" s="55">
        <f t="shared" si="11"/>
        <v>0</v>
      </c>
      <c r="O92" s="55">
        <f t="shared" si="11"/>
        <v>226521836.59000003</v>
      </c>
      <c r="P92" s="1"/>
    </row>
    <row r="93" spans="1:16" x14ac:dyDescent="0.25">
      <c r="A93" s="5" t="s">
        <v>4</v>
      </c>
      <c r="B93" s="10" t="e">
        <f>B27+B34+B44+B54+B62+B70+B80</f>
        <v>#REF!</v>
      </c>
      <c r="C93" s="30"/>
      <c r="D93" s="48"/>
      <c r="E93" s="49"/>
      <c r="F93" s="49"/>
      <c r="G93" s="50"/>
      <c r="H93" s="50"/>
      <c r="I93" s="50"/>
      <c r="J93" s="50"/>
      <c r="K93" s="50"/>
      <c r="L93" s="50"/>
      <c r="M93" s="50"/>
      <c r="N93" s="50"/>
      <c r="O93" s="54"/>
      <c r="P93" s="22"/>
    </row>
    <row r="94" spans="1:16" x14ac:dyDescent="0.25">
      <c r="A94" s="7" t="s">
        <v>72</v>
      </c>
      <c r="B94" s="15"/>
      <c r="C94" s="59">
        <f t="shared" ref="C94:M94" si="12">SUM(C95:C96)</f>
        <v>243573380.52999979</v>
      </c>
      <c r="D94" s="59">
        <f t="shared" si="12"/>
        <v>0</v>
      </c>
      <c r="E94" s="59">
        <f t="shared" si="12"/>
        <v>0</v>
      </c>
      <c r="F94" s="59">
        <f t="shared" si="12"/>
        <v>0</v>
      </c>
      <c r="G94" s="59">
        <f t="shared" si="12"/>
        <v>0</v>
      </c>
      <c r="H94" s="59">
        <f t="shared" si="12"/>
        <v>0</v>
      </c>
      <c r="I94" s="59">
        <f t="shared" si="12"/>
        <v>0</v>
      </c>
      <c r="J94" s="59">
        <f t="shared" si="12"/>
        <v>0</v>
      </c>
      <c r="K94" s="59">
        <f t="shared" si="12"/>
        <v>0</v>
      </c>
      <c r="L94" s="59">
        <f t="shared" si="12"/>
        <v>0</v>
      </c>
      <c r="M94" s="59">
        <f t="shared" si="12"/>
        <v>0</v>
      </c>
      <c r="N94" s="59">
        <f t="shared" ref="N94" si="13">SUM(N95:N96)</f>
        <v>0</v>
      </c>
      <c r="O94" s="52">
        <f t="shared" ref="O94:O100" si="14">SUM(C94:N94)</f>
        <v>243573380.52999979</v>
      </c>
    </row>
    <row r="95" spans="1:16" x14ac:dyDescent="0.25">
      <c r="A95" s="3" t="s">
        <v>73</v>
      </c>
      <c r="B95" s="12"/>
      <c r="C95" s="33">
        <v>243573380.52999979</v>
      </c>
      <c r="D95" s="33">
        <v>0</v>
      </c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46">
        <f>SUM(C95:N95)</f>
        <v>243573380.52999979</v>
      </c>
    </row>
    <row r="96" spans="1:16" x14ac:dyDescent="0.25">
      <c r="A96" s="3" t="s">
        <v>74</v>
      </c>
      <c r="B96" s="12"/>
      <c r="C96" s="33">
        <v>0</v>
      </c>
      <c r="D96" s="33">
        <v>0</v>
      </c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46">
        <f t="shared" si="14"/>
        <v>0</v>
      </c>
    </row>
    <row r="97" spans="1:15" x14ac:dyDescent="0.25">
      <c r="A97" s="7" t="s">
        <v>75</v>
      </c>
      <c r="B97" s="7"/>
      <c r="C97" s="59">
        <f>SUM(C98:C99)</f>
        <v>0</v>
      </c>
      <c r="D97" s="59">
        <f>SUM(D98:D99)</f>
        <v>260336268.44999996</v>
      </c>
      <c r="E97" s="59">
        <f>SUM(E98:E99)</f>
        <v>0</v>
      </c>
      <c r="F97" s="59">
        <f t="shared" ref="F97:K97" si="15">SUM(F98:F99)</f>
        <v>0</v>
      </c>
      <c r="G97" s="59">
        <f t="shared" si="15"/>
        <v>0</v>
      </c>
      <c r="H97" s="59">
        <f t="shared" si="15"/>
        <v>0</v>
      </c>
      <c r="I97" s="59">
        <f t="shared" si="15"/>
        <v>0</v>
      </c>
      <c r="J97" s="59">
        <f t="shared" si="15"/>
        <v>0</v>
      </c>
      <c r="K97" s="59">
        <f t="shared" si="15"/>
        <v>0</v>
      </c>
      <c r="L97" s="59">
        <f>SUM(L98:L99)</f>
        <v>0</v>
      </c>
      <c r="M97" s="59">
        <f>SUM(M98:M99)</f>
        <v>0</v>
      </c>
      <c r="N97" s="59">
        <f>SUM(N98:N99)</f>
        <v>0</v>
      </c>
      <c r="O97" s="52">
        <f t="shared" si="14"/>
        <v>260336268.44999996</v>
      </c>
    </row>
    <row r="98" spans="1:15" x14ac:dyDescent="0.25">
      <c r="A98" s="3" t="s">
        <v>76</v>
      </c>
      <c r="B98" s="36"/>
      <c r="C98" s="56">
        <v>0</v>
      </c>
      <c r="D98" s="33">
        <v>260336268.44999996</v>
      </c>
      <c r="E98" s="56"/>
      <c r="F98" s="56"/>
      <c r="G98" s="56"/>
      <c r="H98" s="46"/>
      <c r="I98" s="56"/>
      <c r="J98" s="56"/>
      <c r="K98" s="56"/>
      <c r="L98" s="56"/>
      <c r="M98" s="56"/>
      <c r="N98" s="56"/>
      <c r="O98" s="46">
        <f t="shared" si="14"/>
        <v>260336268.44999996</v>
      </c>
    </row>
    <row r="99" spans="1:15" x14ac:dyDescent="0.25">
      <c r="A99" s="3" t="s">
        <v>77</v>
      </c>
      <c r="B99" s="3"/>
      <c r="C99" s="46">
        <v>0</v>
      </c>
      <c r="D99" s="46">
        <v>0</v>
      </c>
      <c r="E99" s="46"/>
      <c r="G99" s="46"/>
      <c r="H99" s="46"/>
      <c r="I99" s="46"/>
      <c r="J99" s="46"/>
      <c r="K99" s="46"/>
      <c r="L99" s="46"/>
      <c r="M99" s="46"/>
      <c r="N99" s="46"/>
      <c r="O99" s="46">
        <f t="shared" si="14"/>
        <v>0</v>
      </c>
    </row>
    <row r="100" spans="1:15" x14ac:dyDescent="0.25">
      <c r="A100" s="7" t="s">
        <v>78</v>
      </c>
      <c r="B100" s="7"/>
      <c r="C100" s="59">
        <f>SUM(C101)</f>
        <v>0</v>
      </c>
      <c r="D100" s="59">
        <f t="shared" ref="D100:N100" si="16">SUM(D101)</f>
        <v>0</v>
      </c>
      <c r="E100" s="59">
        <f t="shared" si="16"/>
        <v>0</v>
      </c>
      <c r="F100" s="59">
        <f t="shared" si="16"/>
        <v>0</v>
      </c>
      <c r="G100" s="59">
        <f t="shared" si="16"/>
        <v>0</v>
      </c>
      <c r="H100" s="59">
        <f t="shared" si="16"/>
        <v>0</v>
      </c>
      <c r="I100" s="59">
        <f t="shared" si="16"/>
        <v>0</v>
      </c>
      <c r="J100" s="59">
        <f t="shared" si="16"/>
        <v>0</v>
      </c>
      <c r="K100" s="59">
        <f t="shared" si="16"/>
        <v>0</v>
      </c>
      <c r="L100" s="59">
        <f t="shared" si="16"/>
        <v>0</v>
      </c>
      <c r="M100" s="59">
        <f t="shared" si="16"/>
        <v>0</v>
      </c>
      <c r="N100" s="59">
        <f t="shared" si="16"/>
        <v>0</v>
      </c>
      <c r="O100" s="52">
        <f t="shared" si="14"/>
        <v>0</v>
      </c>
    </row>
    <row r="101" spans="1:15" x14ac:dyDescent="0.25">
      <c r="A101" s="3" t="s">
        <v>79</v>
      </c>
      <c r="B101" s="3"/>
      <c r="C101" s="46">
        <v>0</v>
      </c>
      <c r="D101" s="46">
        <v>0</v>
      </c>
      <c r="E101" s="46">
        <v>0</v>
      </c>
      <c r="F101" s="46">
        <v>0</v>
      </c>
      <c r="G101" s="46">
        <v>0</v>
      </c>
      <c r="H101" s="46">
        <v>0</v>
      </c>
      <c r="I101" s="46">
        <v>0</v>
      </c>
      <c r="J101" s="46">
        <v>0</v>
      </c>
      <c r="K101" s="46">
        <v>0</v>
      </c>
      <c r="L101" s="46">
        <v>0</v>
      </c>
      <c r="M101" s="46">
        <v>0</v>
      </c>
      <c r="N101" s="46">
        <v>0</v>
      </c>
      <c r="O101" s="46">
        <f>SUM(C101:N101)</f>
        <v>0</v>
      </c>
    </row>
    <row r="102" spans="1:15" ht="15.95" customHeight="1" x14ac:dyDescent="0.25">
      <c r="A102" s="9" t="s">
        <v>5</v>
      </c>
      <c r="B102" s="3"/>
      <c r="C102" s="55">
        <f>C94+C97+C100</f>
        <v>243573380.52999979</v>
      </c>
      <c r="D102" s="55">
        <f t="shared" ref="D102:O102" si="17">D94+D97+D100</f>
        <v>260336268.44999996</v>
      </c>
      <c r="E102" s="55">
        <f>E94+E97+E100</f>
        <v>0</v>
      </c>
      <c r="F102" s="55">
        <f t="shared" si="17"/>
        <v>0</v>
      </c>
      <c r="G102" s="55">
        <f t="shared" si="17"/>
        <v>0</v>
      </c>
      <c r="H102" s="55">
        <f t="shared" si="17"/>
        <v>0</v>
      </c>
      <c r="I102" s="55">
        <f>I94+I97+I100</f>
        <v>0</v>
      </c>
      <c r="J102" s="55">
        <f t="shared" si="17"/>
        <v>0</v>
      </c>
      <c r="K102" s="55">
        <f t="shared" si="17"/>
        <v>0</v>
      </c>
      <c r="L102" s="55">
        <f t="shared" si="17"/>
        <v>0</v>
      </c>
      <c r="M102" s="55">
        <f t="shared" si="17"/>
        <v>0</v>
      </c>
      <c r="N102" s="55">
        <f t="shared" si="17"/>
        <v>0</v>
      </c>
      <c r="O102" s="55">
        <f t="shared" si="17"/>
        <v>503909648.97999978</v>
      </c>
    </row>
    <row r="103" spans="1:15" ht="10.5" customHeight="1" x14ac:dyDescent="0.25">
      <c r="A103" s="11"/>
      <c r="B103" s="7"/>
      <c r="C103" s="46"/>
      <c r="D103" s="56"/>
      <c r="G103" s="46"/>
      <c r="H103" s="46"/>
      <c r="I103" s="46"/>
      <c r="J103" s="46"/>
      <c r="K103" s="46"/>
      <c r="L103" s="46"/>
      <c r="M103" s="46"/>
      <c r="N103" s="46"/>
    </row>
    <row r="104" spans="1:15" ht="15.95" customHeight="1" x14ac:dyDescent="0.25">
      <c r="A104" s="13" t="s">
        <v>80</v>
      </c>
      <c r="B104" s="3"/>
      <c r="C104" s="57">
        <f>C102+C92</f>
        <v>372049821.99999976</v>
      </c>
      <c r="D104" s="57">
        <f>D102+D92</f>
        <v>358381663.56999993</v>
      </c>
      <c r="E104" s="57">
        <f t="shared" ref="E104:K104" si="18">E102+E92</f>
        <v>0</v>
      </c>
      <c r="F104" s="57">
        <f t="shared" si="18"/>
        <v>0</v>
      </c>
      <c r="G104" s="57">
        <f t="shared" si="18"/>
        <v>0</v>
      </c>
      <c r="H104" s="57">
        <f t="shared" si="18"/>
        <v>0</v>
      </c>
      <c r="I104" s="57">
        <f>I102+I92</f>
        <v>0</v>
      </c>
      <c r="J104" s="57">
        <f t="shared" si="18"/>
        <v>0</v>
      </c>
      <c r="K104" s="57">
        <f t="shared" si="18"/>
        <v>0</v>
      </c>
      <c r="L104" s="57">
        <f>L102+L92</f>
        <v>0</v>
      </c>
      <c r="M104" s="57">
        <f>M102+M92</f>
        <v>0</v>
      </c>
      <c r="N104" s="57">
        <f>N102+N92</f>
        <v>0</v>
      </c>
      <c r="O104" s="57">
        <f>SUM(C104:N104)</f>
        <v>730431485.56999969</v>
      </c>
    </row>
    <row r="105" spans="1:15" x14ac:dyDescent="0.25">
      <c r="A105" s="17"/>
      <c r="B105" s="9"/>
      <c r="C105" s="46"/>
      <c r="D105" s="46"/>
      <c r="E105" s="46"/>
      <c r="H105" s="60"/>
      <c r="I105" s="60"/>
      <c r="J105" s="60"/>
      <c r="K105" s="60"/>
      <c r="L105" s="60"/>
      <c r="M105" s="60"/>
      <c r="N105" s="60"/>
    </row>
    <row r="106" spans="1:15" x14ac:dyDescent="0.25">
      <c r="A106" s="17"/>
      <c r="B106" s="11"/>
      <c r="C106" s="46"/>
      <c r="D106" s="46"/>
      <c r="E106" s="46"/>
      <c r="H106" s="60"/>
      <c r="I106" s="60"/>
      <c r="J106" s="60"/>
      <c r="K106" s="60"/>
      <c r="M106" s="60"/>
      <c r="N106" s="60"/>
      <c r="O106" s="60"/>
    </row>
    <row r="107" spans="1:15" x14ac:dyDescent="0.25">
      <c r="A107" s="17"/>
      <c r="B107" s="37"/>
      <c r="C107" s="46"/>
      <c r="D107" s="46"/>
      <c r="E107" s="46"/>
      <c r="H107" s="60"/>
      <c r="I107" s="60"/>
      <c r="J107" s="60"/>
      <c r="K107" s="60"/>
      <c r="L107" s="60"/>
      <c r="M107" s="60"/>
      <c r="N107" s="60"/>
    </row>
    <row r="108" spans="1:15" x14ac:dyDescent="0.25">
      <c r="A108" s="18" t="s">
        <v>111</v>
      </c>
      <c r="B108" s="17"/>
      <c r="C108" s="60"/>
      <c r="D108" s="61"/>
      <c r="E108" s="46"/>
      <c r="H108" s="60"/>
      <c r="I108" s="60"/>
      <c r="J108" s="60"/>
      <c r="K108" s="60"/>
      <c r="L108" s="60"/>
      <c r="M108" s="60"/>
      <c r="N108" s="62"/>
      <c r="O108" s="61"/>
    </row>
    <row r="109" spans="1:15" x14ac:dyDescent="0.25">
      <c r="A109" s="19" t="s">
        <v>110</v>
      </c>
      <c r="B109" s="17"/>
      <c r="C109" s="63"/>
      <c r="D109" s="64" t="s">
        <v>108</v>
      </c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</row>
    <row r="110" spans="1:15" x14ac:dyDescent="0.25">
      <c r="A110" s="20" t="s">
        <v>112</v>
      </c>
      <c r="B110" s="17"/>
      <c r="C110" s="60"/>
      <c r="D110" s="65" t="s">
        <v>109</v>
      </c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</row>
    <row r="111" spans="1:15" x14ac:dyDescent="0.25">
      <c r="A111" s="21"/>
      <c r="B111" s="18"/>
      <c r="D111" s="46"/>
      <c r="E111" s="46"/>
      <c r="J111" s="60"/>
      <c r="K111" s="60"/>
      <c r="L111" s="60"/>
    </row>
    <row r="112" spans="1:15" x14ac:dyDescent="0.25">
      <c r="A112" s="23">
        <v>44628</v>
      </c>
      <c r="B112" s="19"/>
      <c r="D112" s="46"/>
      <c r="E112" s="46"/>
    </row>
    <row r="113" spans="2:5" x14ac:dyDescent="0.25">
      <c r="B113" s="20"/>
      <c r="D113" s="46"/>
      <c r="E113" s="46"/>
    </row>
    <row r="114" spans="2:5" x14ac:dyDescent="0.25">
      <c r="B114" s="23"/>
    </row>
  </sheetData>
  <mergeCells count="6">
    <mergeCell ref="D109:O109"/>
    <mergeCell ref="D110:O110"/>
    <mergeCell ref="A1:O1"/>
    <mergeCell ref="A2:O2"/>
    <mergeCell ref="A3:O3"/>
    <mergeCell ref="A4:O4"/>
  </mergeCells>
  <printOptions horizontalCentered="1"/>
  <pageMargins left="0.39370078740157483" right="0.39370078740157483" top="0.39370078740157483" bottom="0.59055118110236227" header="0.31496062992125984" footer="0.19685039370078741"/>
  <pageSetup scale="92" fitToHeight="0" orientation="portrait" r:id="rId1"/>
  <headerFooter>
    <oddFooter>&amp;C&amp;8&amp;P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Transparencia</vt:lpstr>
      <vt:lpstr>Transparencia!Área_de_impresión</vt:lpstr>
      <vt:lpstr>Transparencia!Títulos_a_imprimir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Moreta</dc:creator>
  <cp:lastModifiedBy>Alexis Cruz Concepcion</cp:lastModifiedBy>
  <cp:lastPrinted>2022-03-11T13:19:00Z</cp:lastPrinted>
  <dcterms:created xsi:type="dcterms:W3CDTF">2022-02-11T21:02:08Z</dcterms:created>
  <dcterms:modified xsi:type="dcterms:W3CDTF">2022-03-11T13:19:33Z</dcterms:modified>
</cp:coreProperties>
</file>