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cruz\Desktop\Estados\Estados y Reporte 2022\Ejecucion Presupuestaria\"/>
    </mc:Choice>
  </mc:AlternateContent>
  <bookViews>
    <workbookView xWindow="0" yWindow="0" windowWidth="20490" windowHeight="7455"/>
  </bookViews>
  <sheets>
    <sheet name="Hoja1" sheetId="1" r:id="rId1"/>
  </sheets>
  <externalReferences>
    <externalReference r:id="rId2"/>
  </externalReferences>
  <definedNames>
    <definedName name="_xlnm.Print_Titles" localSheetId="0">Hoja1!$1:$6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" i="1" l="1"/>
  <c r="B21" i="1"/>
  <c r="B37" i="1"/>
  <c r="B47" i="1"/>
  <c r="B55" i="1"/>
  <c r="B63" i="1"/>
  <c r="B73" i="1"/>
  <c r="B85" i="1"/>
  <c r="B98" i="1" s="1"/>
  <c r="B88" i="1" l="1"/>
  <c r="B96" i="1" s="1"/>
  <c r="C85" i="1"/>
  <c r="B76" i="1"/>
  <c r="B74" i="1"/>
  <c r="C73" i="1"/>
  <c r="B71" i="1"/>
  <c r="B69" i="1"/>
  <c r="B68" i="1"/>
  <c r="B67" i="1"/>
  <c r="B65" i="1"/>
  <c r="B64" i="1"/>
  <c r="D63" i="1" s="1"/>
  <c r="C63" i="1"/>
  <c r="B62" i="1"/>
  <c r="C55" i="1"/>
  <c r="B54" i="1"/>
  <c r="B53" i="1"/>
  <c r="B49" i="1"/>
  <c r="B48" i="1"/>
  <c r="C47" i="1"/>
  <c r="B46" i="1"/>
  <c r="B44" i="1"/>
  <c r="B43" i="1"/>
  <c r="B42" i="1"/>
  <c r="B41" i="1"/>
  <c r="B40" i="1"/>
  <c r="B39" i="1"/>
  <c r="B38" i="1"/>
  <c r="C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C21" i="1"/>
  <c r="B20" i="1"/>
  <c r="B19" i="1"/>
  <c r="B18" i="1"/>
  <c r="B17" i="1"/>
  <c r="B16" i="1"/>
  <c r="B15" i="1"/>
  <c r="B14" i="1"/>
  <c r="B13" i="1"/>
  <c r="B12" i="1"/>
  <c r="B11" i="1"/>
  <c r="B10" i="1"/>
  <c r="C8" i="1"/>
  <c r="B9" i="1" l="1"/>
  <c r="D21" i="1"/>
  <c r="D55" i="1"/>
  <c r="D37" i="1"/>
  <c r="D73" i="1"/>
  <c r="D8" i="1"/>
  <c r="D85" i="1" l="1"/>
  <c r="D47" i="1"/>
</calcChain>
</file>

<file path=xl/sharedStrings.xml><?xml version="1.0" encoding="utf-8"?>
<sst xmlns="http://schemas.openxmlformats.org/spreadsheetml/2006/main" count="99" uniqueCount="99">
  <si>
    <t>INSTITUTO DOMINICANO DE LAS TELECOMUNICACIONES</t>
  </si>
  <si>
    <t xml:space="preserve">Presupuesto de Gastos y Aplicaciones Financieras </t>
  </si>
  <si>
    <t>Valores en RD$</t>
  </si>
  <si>
    <t>Detalle</t>
  </si>
  <si>
    <t>Presupuesto Aprobado</t>
  </si>
  <si>
    <t>Resumen</t>
  </si>
  <si>
    <t>2 - GASTOS</t>
  </si>
  <si>
    <t>2.1 - REMUNERACIONES Y CONTRIBUCIONES</t>
  </si>
  <si>
    <t>2.1.1 - REMUNERACIONES</t>
  </si>
  <si>
    <t>Sueldos Fijos</t>
  </si>
  <si>
    <t>Sueldo al Personal Contratado e Igualado</t>
  </si>
  <si>
    <t>Jornales</t>
  </si>
  <si>
    <t>Personal de Carácter Eventual</t>
  </si>
  <si>
    <t xml:space="preserve">Sueldo Anual 13 </t>
  </si>
  <si>
    <t>Prestacion Laboral por Desvinculacion</t>
  </si>
  <si>
    <t>Vacaciones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</si>
  <si>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</si>
  <si>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</si>
  <si>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</si>
  <si>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</si>
  <si>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</si>
  <si>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</si>
  <si>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</si>
  <si>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</si>
  <si>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</si>
  <si>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</si>
  <si>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</si>
  <si>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 xml:space="preserve">   Seguro Inmueble</t>
  </si>
  <si>
    <t xml:space="preserve">   Seguro Mueble</t>
  </si>
  <si>
    <t>Seguro Vida</t>
  </si>
  <si>
    <t>Seguro medico</t>
  </si>
  <si>
    <t>Ultimos gastos</t>
  </si>
  <si>
    <t>Dental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</si>
  <si>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</si>
  <si>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</si>
  <si>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</si>
  <si>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</si>
  <si>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</si>
  <si>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</si>
  <si>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</si>
  <si>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</si>
  <si>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</si>
  <si>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</si>
  <si>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</si>
  <si>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</si>
  <si>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</si>
  <si>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</si>
  <si>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</si>
  <si>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</si>
  <si>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</si>
  <si>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</si>
  <si>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</si>
  <si>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</si>
  <si>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</si>
  <si>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</si>
  <si>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</si>
  <si>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</si>
  <si>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</si>
  <si>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</si>
  <si>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</si>
  <si>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</si>
  <si>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</si>
  <si>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</si>
  <si>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</si>
  <si>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</si>
  <si>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</si>
  <si>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</si>
  <si>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</si>
  <si>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</si>
  <si>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BIÓLOGICOS CULTIVABLES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</si>
  <si>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</si>
  <si>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</si>
  <si>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</si>
  <si>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</si>
  <si>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</si>
  <si>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</si>
  <si>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</si>
  <si>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</si>
  <si>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</si>
  <si>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</si>
  <si>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</si>
  <si>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</si>
  <si>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</si>
  <si>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</si>
  <si>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Gastos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</si>
  <si>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</si>
  <si>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</si>
  <si>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</si>
  <si>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</si>
  <si>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</si>
  <si>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</si>
  <si>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</si>
  <si>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</si>
  <si>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</si>
  <si>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</si>
  <si>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</si>
  <si>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_____________________________________</t>
  </si>
  <si>
    <t>NELSON ARROYO</t>
  </si>
  <si>
    <t>Presidente del Condejo Directivo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</si>
</sst>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0" fillId="0" borderId="0" xfId="0" applyAlignment="1">
      <alignment horizontal="center"/>
    </xf>
    <xf numFmtId="0" fontId="2" fillId="2" borderId="0" xfId="0" applyFont="1" applyFill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164" fontId="5" fillId="0" borderId="1" xfId="1" applyFont="1" applyBorder="1" applyAlignment="1">
      <alignment vertical="center" wrapText="1"/>
    </xf>
    <xf numFmtId="0" fontId="5" fillId="0" borderId="2" xfId="0" applyFont="1" applyBorder="1" applyAlignment="1">
      <alignment horizontal="left" wrapText="1"/>
    </xf>
    <xf numFmtId="4" fontId="5" fillId="0" borderId="0" xfId="0" applyNumberFormat="1" applyFont="1"/>
    <xf numFmtId="4" fontId="0" fillId="0" borderId="0" xfId="0" applyNumberFormat="1"/>
    <xf numFmtId="0" fontId="6" fillId="0" borderId="0" xfId="0" applyFont="1" applyAlignment="1">
      <alignment horizontal="left" vertical="center" wrapText="1"/>
    </xf>
    <xf numFmtId="4" fontId="6" fillId="0" borderId="0" xfId="0" applyNumberFormat="1" applyFont="1"/>
    <xf numFmtId="0" fontId="6" fillId="0" borderId="0" xfId="0" applyFont="1" applyAlignment="1">
      <alignment horizontal="left" vertical="center" wrapText="1" indent="2"/>
    </xf>
    <xf numFmtId="4" fontId="6" fillId="0" borderId="0" xfId="1" applyNumberFormat="1" applyFont="1" applyAlignment="1"/>
    <xf numFmtId="0" fontId="5" fillId="0" borderId="0" xfId="0" applyFont="1" applyAlignment="1">
      <alignment horizontal="left" wrapText="1"/>
    </xf>
    <xf numFmtId="4" fontId="7" fillId="0" borderId="0" xfId="0" applyNumberFormat="1" applyFont="1"/>
    <xf numFmtId="0" fontId="5" fillId="3" borderId="0" xfId="0" applyFont="1" applyFill="1" applyAlignment="1">
      <alignment horizontal="left" vertical="center" wrapText="1"/>
    </xf>
    <xf numFmtId="4" fontId="5" fillId="4" borderId="0" xfId="0" applyNumberFormat="1" applyFont="1" applyFill="1" applyAlignment="1">
      <alignment vertical="center"/>
    </xf>
    <xf numFmtId="4" fontId="5" fillId="0" borderId="1" xfId="0" applyNumberFormat="1" applyFont="1" applyBorder="1" applyAlignment="1">
      <alignment vertical="center" wrapText="1"/>
    </xf>
    <xf numFmtId="0" fontId="5" fillId="3" borderId="2" xfId="0" applyFont="1" applyFill="1" applyBorder="1" applyAlignment="1">
      <alignment horizontal="left" vertical="center" wrapText="1"/>
    </xf>
    <xf numFmtId="4" fontId="5" fillId="4" borderId="2" xfId="0" applyNumberFormat="1" applyFont="1" applyFill="1" applyBorder="1"/>
    <xf numFmtId="0" fontId="6" fillId="0" borderId="0" xfId="0" applyFont="1"/>
    <xf numFmtId="0" fontId="5" fillId="2" borderId="0" xfId="0" applyFont="1" applyFill="1" applyAlignment="1">
      <alignment horizontal="left" vertical="center" wrapText="1"/>
    </xf>
    <xf numFmtId="4" fontId="5" fillId="5" borderId="0" xfId="0" applyNumberFormat="1" applyFont="1" applyFill="1" applyAlignment="1">
      <alignment vertical="center"/>
    </xf>
    <xf numFmtId="4" fontId="0" fillId="0" borderId="0" xfId="0" applyNumberFormat="1" applyAlignment="1">
      <alignment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39293</xdr:colOff>
      <xdr:row>0</xdr:row>
      <xdr:rowOff>76200</xdr:rowOff>
    </xdr:from>
    <xdr:to>
      <xdr:col>0</xdr:col>
      <xdr:colOff>838200</xdr:colOff>
      <xdr:row>3</xdr:row>
      <xdr:rowOff>180975</xdr:rowOff>
    </xdr:to>
    <xdr:pic>
      <xdr:nvPicPr>
        <xdr:cNvPr id="2" name="Imagen 1" descr="LOGO INDOTEL">
          <a:extLst>
            <a:ext uri="{FF2B5EF4-FFF2-40B4-BE49-F238E27FC236}">
              <a16:creationId xmlns:a16="http://schemas.microsoft.com/office/drawing/2014/main" xmlns="" id="{00000000-0008-0000-0B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293" y="76200"/>
          <a:ext cx="798907" cy="6381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moreta/OneDrive%20-%20INDOTEL/Documentos/DPTO.%20PRESUPUESTO%20(Agosto%202021)/EJECUCION%20MENSUAL/EJECUCION%202022/02.%20FEBRERO%202022/Ejecuci&#243;n%20Presupuestaria%20FEBRERO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TALOGO"/>
      <sheetName val="DIRECCIONES"/>
      <sheetName val="GASTOS (Modificacion)"/>
      <sheetName val="GASTOS"/>
      <sheetName val="INGRESOS"/>
      <sheetName val="PROGRAMACION"/>
      <sheetName val="Presupuesto (base)"/>
      <sheetName val="Flujo"/>
      <sheetName val="Resumen"/>
      <sheetName val="Resumen (Comparado)"/>
      <sheetName val="Presentacion CD"/>
      <sheetName val="Pres. Transparencia"/>
      <sheetName val="Presupuesto por mes"/>
      <sheetName val="Ejecución"/>
      <sheetName val="Variacion"/>
      <sheetName val="Variacion (2)"/>
      <sheetName val="Transparencia"/>
      <sheetName val="Trans. Borrador"/>
      <sheetName val="Flujo Mensual (Cuadro 1)"/>
      <sheetName val="Estado"/>
      <sheetName val="Graficas"/>
      <sheetName val="Cuadros Analis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45">
          <cell r="C45">
            <v>1065132806.9047198</v>
          </cell>
        </row>
        <row r="48">
          <cell r="C48">
            <v>624600996</v>
          </cell>
        </row>
        <row r="49">
          <cell r="C49">
            <v>3499999.9999999981</v>
          </cell>
        </row>
        <row r="50">
          <cell r="C50">
            <v>30342112.799999997</v>
          </cell>
        </row>
        <row r="52">
          <cell r="C52">
            <v>0</v>
          </cell>
        </row>
        <row r="53">
          <cell r="C53">
            <v>600000</v>
          </cell>
        </row>
        <row r="54">
          <cell r="C54">
            <v>12904000</v>
          </cell>
        </row>
        <row r="55">
          <cell r="C55">
            <v>65844310.880000003</v>
          </cell>
        </row>
        <row r="56">
          <cell r="C56">
            <v>38143896.467274658</v>
          </cell>
        </row>
        <row r="57">
          <cell r="C57">
            <v>3452500.9419253343</v>
          </cell>
        </row>
        <row r="58">
          <cell r="C58">
            <v>48389685.279999986</v>
          </cell>
        </row>
        <row r="65">
          <cell r="C65">
            <v>0</v>
          </cell>
        </row>
        <row r="67">
          <cell r="C67">
            <v>136679353.19999999</v>
          </cell>
        </row>
        <row r="74">
          <cell r="C74">
            <v>100675951.33552</v>
          </cell>
        </row>
        <row r="79">
          <cell r="C79">
            <v>614265107.10553336</v>
          </cell>
        </row>
        <row r="80">
          <cell r="C80">
            <v>30982309</v>
          </cell>
        </row>
        <row r="87">
          <cell r="C87">
            <v>103632167.80000001</v>
          </cell>
        </row>
        <row r="90">
          <cell r="C90">
            <v>20385254</v>
          </cell>
        </row>
        <row r="94">
          <cell r="C94">
            <v>9662000</v>
          </cell>
        </row>
        <row r="99">
          <cell r="C99">
            <v>157299756.40960002</v>
          </cell>
        </row>
        <row r="110">
          <cell r="C110">
            <v>101229567.66</v>
          </cell>
        </row>
        <row r="111">
          <cell r="C111">
            <v>3166719.85</v>
          </cell>
        </row>
        <row r="112">
          <cell r="C112">
            <v>5611913.6100000003</v>
          </cell>
        </row>
        <row r="113">
          <cell r="C113">
            <v>92450934.200000003</v>
          </cell>
        </row>
        <row r="114">
          <cell r="C114">
            <v>3218469</v>
          </cell>
        </row>
        <row r="115">
          <cell r="C115">
            <v>58860271.999999993</v>
          </cell>
        </row>
        <row r="119">
          <cell r="C119">
            <v>36027264.596933335</v>
          </cell>
        </row>
        <row r="136">
          <cell r="C136">
            <v>152338987.639</v>
          </cell>
        </row>
        <row r="157">
          <cell r="C157">
            <v>2707800</v>
          </cell>
        </row>
        <row r="160">
          <cell r="C160">
            <v>58030735.25999999</v>
          </cell>
        </row>
        <row r="161">
          <cell r="C161">
            <v>7541199.9799999995</v>
          </cell>
        </row>
        <row r="165">
          <cell r="C165">
            <v>1548400</v>
          </cell>
        </row>
        <row r="170">
          <cell r="C170">
            <v>5147569.5</v>
          </cell>
        </row>
        <row r="175">
          <cell r="C175">
            <v>364403.03999999992</v>
          </cell>
        </row>
        <row r="177">
          <cell r="C177">
            <v>1404362.0000000002</v>
          </cell>
        </row>
        <row r="182">
          <cell r="C182">
            <v>3970000</v>
          </cell>
        </row>
        <row r="190">
          <cell r="C190">
            <v>18234242.999999993</v>
          </cell>
        </row>
        <row r="201">
          <cell r="C201">
            <v>19820557.739999998</v>
          </cell>
        </row>
        <row r="212">
          <cell r="C212">
            <v>1233156670.0080001</v>
          </cell>
        </row>
        <row r="213">
          <cell r="C213">
            <v>0</v>
          </cell>
        </row>
        <row r="216">
          <cell r="C216">
            <v>0</v>
          </cell>
        </row>
        <row r="219">
          <cell r="C219">
            <v>0</v>
          </cell>
        </row>
        <row r="220">
          <cell r="C220">
            <v>10000000</v>
          </cell>
        </row>
        <row r="222">
          <cell r="C222">
            <v>0</v>
          </cell>
        </row>
        <row r="224">
          <cell r="C224">
            <v>9409215.9279999994</v>
          </cell>
        </row>
        <row r="226">
          <cell r="C226">
            <v>1213747454.0800002</v>
          </cell>
        </row>
        <row r="242">
          <cell r="C242">
            <v>90165153.329999998</v>
          </cell>
        </row>
        <row r="243">
          <cell r="C243">
            <v>58735533.879999995</v>
          </cell>
        </row>
        <row r="251">
          <cell r="C251">
            <v>72500</v>
          </cell>
        </row>
        <row r="252">
          <cell r="C252">
            <v>870753.45</v>
          </cell>
        </row>
        <row r="255">
          <cell r="C255">
            <v>13999999.999999998</v>
          </cell>
        </row>
        <row r="257">
          <cell r="C257">
            <v>14836366</v>
          </cell>
        </row>
        <row r="263">
          <cell r="C263">
            <v>1650000</v>
          </cell>
        </row>
        <row r="266">
          <cell r="C266">
            <v>0</v>
          </cell>
        </row>
        <row r="268">
          <cell r="C268">
            <v>308998500</v>
          </cell>
        </row>
        <row r="269">
          <cell r="C269">
            <v>296800000</v>
          </cell>
        </row>
        <row r="270">
          <cell r="C270">
            <v>12198500</v>
          </cell>
        </row>
        <row r="271">
          <cell r="C271">
            <v>0</v>
          </cell>
        </row>
        <row r="279">
          <cell r="C279">
            <v>109668111</v>
          </cell>
        </row>
        <row r="292">
          <cell r="C292">
            <v>3479417083.6082535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5"/>
  <sheetViews>
    <sheetView tabSelected="1" topLeftCell="A55" zoomScaleNormal="100" workbookViewId="0">
      <selection activeCell="A69" sqref="A69"/>
    </sheetView>
  </sheetViews>
  <sheetFormatPr baseColWidth="10" defaultColWidth="9.140625" defaultRowHeight="15" x14ac:dyDescent="0.25"/>
  <cols>
    <col min="1" max="1" width="73.140625" customWidth="1"/>
    <col min="2" max="2" width="19.7109375" customWidth="1"/>
    <col min="3" max="3" width="16.85546875" hidden="1" customWidth="1"/>
    <col min="4" max="4" width="14.7109375" hidden="1" customWidth="1"/>
  </cols>
  <sheetData>
    <row r="1" spans="1:4" ht="18.75" customHeight="1" x14ac:dyDescent="0.3">
      <c r="A1" s="27" t="s">
        <v>0</v>
      </c>
      <c r="B1" s="27"/>
    </row>
    <row r="2" spans="1:4" ht="15" customHeight="1" x14ac:dyDescent="0.25">
      <c r="A2" s="28">
        <v>2022</v>
      </c>
      <c r="B2" s="28"/>
    </row>
    <row r="3" spans="1:4" ht="15.75" x14ac:dyDescent="0.25">
      <c r="A3" s="29" t="s">
        <v>1</v>
      </c>
      <c r="B3" s="29"/>
    </row>
    <row r="4" spans="1:4" x14ac:dyDescent="0.25">
      <c r="A4" s="30" t="s">
        <v>2</v>
      </c>
      <c r="B4" s="30"/>
    </row>
    <row r="5" spans="1:4" x14ac:dyDescent="0.25">
      <c r="A5" s="1"/>
    </row>
    <row r="6" spans="1:4" ht="30" x14ac:dyDescent="0.25">
      <c r="A6" s="2" t="s">
        <v>3</v>
      </c>
      <c r="B6" s="2" t="s">
        <v>4</v>
      </c>
      <c r="C6" s="2" t="s">
        <v>5</v>
      </c>
    </row>
    <row r="7" spans="1:4" ht="16.5" customHeight="1" x14ac:dyDescent="0.25">
      <c r="A7" s="3" t="s">
        <v>6</v>
      </c>
      <c r="B7" s="4"/>
      <c r="C7" s="4"/>
    </row>
    <row r="8" spans="1:4" ht="15" customHeight="1" x14ac:dyDescent="0.25">
      <c r="A8" s="5" t="s">
        <v>7</v>
      </c>
      <c r="B8" s="6">
        <f>B9+B17+B18+B19+B20</f>
        <v>1065132806.9047198</v>
      </c>
      <c r="C8" s="6">
        <f>[1]Resumen!C45</f>
        <v>1065132806.9047198</v>
      </c>
      <c r="D8" s="7">
        <f>+C8-B8</f>
        <v>0</v>
      </c>
    </row>
    <row r="9" spans="1:4" x14ac:dyDescent="0.25">
      <c r="A9" s="8" t="s">
        <v>8</v>
      </c>
      <c r="B9" s="9">
        <f>SUM(B10:B16)</f>
        <v>779387817.0891999</v>
      </c>
      <c r="C9" s="9"/>
    </row>
    <row r="10" spans="1:4" hidden="1" x14ac:dyDescent="0.25">
      <c r="A10" s="10" t="s">
        <v>9</v>
      </c>
      <c r="B10" s="11">
        <f>[1]Resumen!C48+[1]Resumen!C49+[1]Resumen!C50</f>
        <v>658443108.79999995</v>
      </c>
      <c r="C10" s="11"/>
    </row>
    <row r="11" spans="1:4" hidden="1" x14ac:dyDescent="0.25">
      <c r="A11" s="10" t="s">
        <v>10</v>
      </c>
      <c r="B11" s="11">
        <f>[1]Resumen!C52</f>
        <v>0</v>
      </c>
      <c r="C11" s="11"/>
    </row>
    <row r="12" spans="1:4" hidden="1" x14ac:dyDescent="0.25">
      <c r="A12" s="10" t="s">
        <v>11</v>
      </c>
      <c r="B12" s="11">
        <f>[1]Resumen!C53</f>
        <v>600000</v>
      </c>
      <c r="C12" s="11"/>
    </row>
    <row r="13" spans="1:4" hidden="1" x14ac:dyDescent="0.25">
      <c r="A13" s="10" t="s">
        <v>12</v>
      </c>
      <c r="B13" s="11">
        <f>[1]Resumen!C54</f>
        <v>12904000</v>
      </c>
      <c r="C13" s="11"/>
    </row>
    <row r="14" spans="1:4" hidden="1" x14ac:dyDescent="0.25">
      <c r="A14" s="10" t="s">
        <v>13</v>
      </c>
      <c r="B14" s="11">
        <f>[1]Resumen!C55</f>
        <v>65844310.880000003</v>
      </c>
      <c r="C14" s="11"/>
    </row>
    <row r="15" spans="1:4" hidden="1" x14ac:dyDescent="0.25">
      <c r="A15" s="10" t="s">
        <v>14</v>
      </c>
      <c r="B15" s="11">
        <f>[1]Resumen!C56</f>
        <v>38143896.467274658</v>
      </c>
      <c r="C15" s="11"/>
    </row>
    <row r="16" spans="1:4" hidden="1" x14ac:dyDescent="0.25">
      <c r="A16" s="10" t="s">
        <v>15</v>
      </c>
      <c r="B16" s="11">
        <f>[1]Resumen!C57</f>
        <v>3452500.9419253343</v>
      </c>
      <c r="C16" s="11"/>
    </row>
    <row r="17" spans="1:4" x14ac:dyDescent="0.25">
      <c r="A17" s="8" t="s">
        <v>16</v>
      </c>
      <c r="B17" s="11">
        <f>[1]Resumen!C58</f>
        <v>48389685.279999986</v>
      </c>
      <c r="C17" s="11"/>
    </row>
    <row r="18" spans="1:4" x14ac:dyDescent="0.25">
      <c r="A18" s="8" t="s">
        <v>17</v>
      </c>
      <c r="B18" s="11">
        <f>[1]Resumen!C65</f>
        <v>0</v>
      </c>
      <c r="C18" s="11"/>
    </row>
    <row r="19" spans="1:4" x14ac:dyDescent="0.25">
      <c r="A19" s="8" t="s">
        <v>18</v>
      </c>
      <c r="B19" s="11">
        <f>[1]Resumen!C67</f>
        <v>136679353.19999999</v>
      </c>
      <c r="C19" s="11"/>
    </row>
    <row r="20" spans="1:4" x14ac:dyDescent="0.25">
      <c r="A20" s="8" t="s">
        <v>19</v>
      </c>
      <c r="B20" s="11">
        <f>[1]Resumen!C74</f>
        <v>100675951.33552</v>
      </c>
      <c r="C20" s="11"/>
    </row>
    <row r="21" spans="1:4" ht="15" customHeight="1" x14ac:dyDescent="0.25">
      <c r="A21" s="12" t="s">
        <v>20</v>
      </c>
      <c r="B21" s="6">
        <f>B22+B23+B24+B25+B26+B27+B34+B35+B36</f>
        <v>614265107.10553336</v>
      </c>
      <c r="C21" s="6">
        <f>[1]Resumen!C79</f>
        <v>614265107.10553336</v>
      </c>
      <c r="D21" s="7">
        <f>+C21-B21</f>
        <v>0</v>
      </c>
    </row>
    <row r="22" spans="1:4" x14ac:dyDescent="0.25">
      <c r="A22" s="8" t="s">
        <v>21</v>
      </c>
      <c r="B22" s="11">
        <f>[1]Resumen!C80</f>
        <v>30982309</v>
      </c>
      <c r="C22" s="11"/>
    </row>
    <row r="23" spans="1:4" x14ac:dyDescent="0.25">
      <c r="A23" s="8" t="s">
        <v>22</v>
      </c>
      <c r="B23" s="11">
        <f>[1]Resumen!C87</f>
        <v>103632167.80000001</v>
      </c>
      <c r="C23" s="11"/>
    </row>
    <row r="24" spans="1:4" x14ac:dyDescent="0.25">
      <c r="A24" s="8" t="s">
        <v>23</v>
      </c>
      <c r="B24" s="11">
        <f>[1]Resumen!C90</f>
        <v>20385254</v>
      </c>
      <c r="C24" s="11"/>
    </row>
    <row r="25" spans="1:4" x14ac:dyDescent="0.25">
      <c r="A25" s="8" t="s">
        <v>24</v>
      </c>
      <c r="B25" s="11">
        <f>[1]Resumen!C94</f>
        <v>9662000</v>
      </c>
      <c r="C25" s="11"/>
    </row>
    <row r="26" spans="1:4" x14ac:dyDescent="0.25">
      <c r="A26" s="8" t="s">
        <v>25</v>
      </c>
      <c r="B26" s="11">
        <f>[1]Resumen!C99</f>
        <v>157299756.40960002</v>
      </c>
      <c r="C26" s="11"/>
    </row>
    <row r="27" spans="1:4" x14ac:dyDescent="0.25">
      <c r="A27" s="8" t="s">
        <v>26</v>
      </c>
      <c r="B27" s="11">
        <f>[1]Resumen!C110</f>
        <v>101229567.66</v>
      </c>
      <c r="C27" s="11"/>
    </row>
    <row r="28" spans="1:4" hidden="1" x14ac:dyDescent="0.25">
      <c r="A28" s="8" t="s">
        <v>27</v>
      </c>
      <c r="B28" s="11">
        <f>[1]Resumen!C111</f>
        <v>3166719.85</v>
      </c>
      <c r="C28" s="11"/>
    </row>
    <row r="29" spans="1:4" hidden="1" x14ac:dyDescent="0.25">
      <c r="A29" s="8" t="s">
        <v>28</v>
      </c>
      <c r="B29" s="11">
        <f>[1]Resumen!C112</f>
        <v>5611913.6100000003</v>
      </c>
      <c r="C29" s="11"/>
    </row>
    <row r="30" spans="1:4" hidden="1" x14ac:dyDescent="0.25">
      <c r="A30" s="8" t="s">
        <v>29</v>
      </c>
      <c r="B30" s="11">
        <f>[1]Resumen!C113</f>
        <v>92450934.200000003</v>
      </c>
      <c r="C30" s="11"/>
    </row>
    <row r="31" spans="1:4" hidden="1" x14ac:dyDescent="0.25">
      <c r="A31" s="8" t="s">
        <v>30</v>
      </c>
      <c r="B31" s="11">
        <f>[1]Resumen!C114</f>
        <v>3218469</v>
      </c>
      <c r="C31" s="11"/>
    </row>
    <row r="32" spans="1:4" hidden="1" x14ac:dyDescent="0.25">
      <c r="A32" s="8" t="s">
        <v>31</v>
      </c>
      <c r="B32" s="11" t="e">
        <f>[1]Resumen!#REF!</f>
        <v>#REF!</v>
      </c>
      <c r="C32" s="11"/>
    </row>
    <row r="33" spans="1:4" hidden="1" x14ac:dyDescent="0.25">
      <c r="A33" s="8" t="s">
        <v>32</v>
      </c>
      <c r="B33" s="11">
        <f>[1]Resumen!C115</f>
        <v>58860271.999999993</v>
      </c>
      <c r="C33" s="11"/>
    </row>
    <row r="34" spans="1:4" ht="25.5" x14ac:dyDescent="0.25">
      <c r="A34" s="8" t="s">
        <v>33</v>
      </c>
      <c r="B34" s="11">
        <f>[1]Resumen!C119</f>
        <v>36027264.596933335</v>
      </c>
      <c r="C34" s="11"/>
    </row>
    <row r="35" spans="1:4" x14ac:dyDescent="0.25">
      <c r="A35" s="8" t="s">
        <v>34</v>
      </c>
      <c r="B35" s="11">
        <f>[1]Resumen!C136</f>
        <v>152338987.639</v>
      </c>
      <c r="C35" s="11"/>
    </row>
    <row r="36" spans="1:4" x14ac:dyDescent="0.25">
      <c r="A36" s="8" t="s">
        <v>35</v>
      </c>
      <c r="B36" s="9">
        <f>[1]Resumen!C157</f>
        <v>2707800</v>
      </c>
      <c r="C36" s="9"/>
    </row>
    <row r="37" spans="1:4" ht="15" customHeight="1" x14ac:dyDescent="0.25">
      <c r="A37" s="12" t="s">
        <v>36</v>
      </c>
      <c r="B37" s="6">
        <f>SUM(B38:B46)</f>
        <v>58030735.25999999</v>
      </c>
      <c r="C37" s="6">
        <f>[1]Resumen!C160</f>
        <v>58030735.25999999</v>
      </c>
      <c r="D37" s="7">
        <f>+C37-B37</f>
        <v>0</v>
      </c>
    </row>
    <row r="38" spans="1:4" x14ac:dyDescent="0.25">
      <c r="A38" s="8" t="s">
        <v>37</v>
      </c>
      <c r="B38" s="11">
        <f>[1]Resumen!C161</f>
        <v>7541199.9799999995</v>
      </c>
      <c r="C38" s="11"/>
    </row>
    <row r="39" spans="1:4" x14ac:dyDescent="0.25">
      <c r="A39" s="8" t="s">
        <v>38</v>
      </c>
      <c r="B39" s="11">
        <f>[1]Resumen!C165</f>
        <v>1548400</v>
      </c>
      <c r="C39" s="11"/>
    </row>
    <row r="40" spans="1:4" x14ac:dyDescent="0.25">
      <c r="A40" s="8" t="s">
        <v>39</v>
      </c>
      <c r="B40" s="11">
        <f>[1]Resumen!C170</f>
        <v>5147569.5</v>
      </c>
      <c r="C40" s="11"/>
    </row>
    <row r="41" spans="1:4" x14ac:dyDescent="0.25">
      <c r="A41" s="8" t="s">
        <v>40</v>
      </c>
      <c r="B41" s="11">
        <f>[1]Resumen!C175</f>
        <v>364403.03999999992</v>
      </c>
      <c r="C41" s="11"/>
    </row>
    <row r="42" spans="1:4" x14ac:dyDescent="0.25">
      <c r="A42" s="8" t="s">
        <v>41</v>
      </c>
      <c r="B42" s="11">
        <f>[1]Resumen!C177</f>
        <v>1404362.0000000002</v>
      </c>
      <c r="C42" s="11"/>
    </row>
    <row r="43" spans="1:4" x14ac:dyDescent="0.25">
      <c r="A43" s="8" t="s">
        <v>42</v>
      </c>
      <c r="B43" s="11">
        <f>[1]Resumen!C182</f>
        <v>3970000</v>
      </c>
      <c r="C43" s="11"/>
    </row>
    <row r="44" spans="1:4" x14ac:dyDescent="0.25">
      <c r="A44" s="8" t="s">
        <v>43</v>
      </c>
      <c r="B44" s="11">
        <f>[1]Resumen!C190</f>
        <v>18234242.999999993</v>
      </c>
      <c r="C44" s="11"/>
    </row>
    <row r="45" spans="1:4" x14ac:dyDescent="0.25">
      <c r="A45" s="8" t="s">
        <v>44</v>
      </c>
      <c r="B45" s="9">
        <v>0</v>
      </c>
      <c r="C45" s="9"/>
    </row>
    <row r="46" spans="1:4" x14ac:dyDescent="0.25">
      <c r="A46" s="8" t="s">
        <v>45</v>
      </c>
      <c r="B46" s="11">
        <f>[1]Resumen!C201</f>
        <v>19820557.739999998</v>
      </c>
      <c r="C46" s="11"/>
    </row>
    <row r="47" spans="1:4" ht="15" customHeight="1" x14ac:dyDescent="0.25">
      <c r="A47" s="12" t="s">
        <v>46</v>
      </c>
      <c r="B47" s="6">
        <f>SUM(B48:B54)</f>
        <v>1233156670.0080001</v>
      </c>
      <c r="C47" s="6">
        <f>[1]Resumen!C212</f>
        <v>1233156670.0080001</v>
      </c>
      <c r="D47" s="13">
        <f>+C47-B47</f>
        <v>0</v>
      </c>
    </row>
    <row r="48" spans="1:4" x14ac:dyDescent="0.25">
      <c r="A48" s="8" t="s">
        <v>47</v>
      </c>
      <c r="B48" s="9">
        <f>[1]Resumen!C213+[1]Resumen!C216+[1]Resumen!C219+[1]Resumen!C220</f>
        <v>10000000</v>
      </c>
      <c r="C48" s="9"/>
    </row>
    <row r="49" spans="1:4" x14ac:dyDescent="0.25">
      <c r="A49" s="8" t="s">
        <v>48</v>
      </c>
      <c r="B49" s="9">
        <f>+[1]Resumen!C222</f>
        <v>0</v>
      </c>
      <c r="C49" s="9"/>
    </row>
    <row r="50" spans="1:4" x14ac:dyDescent="0.25">
      <c r="A50" s="8" t="s">
        <v>49</v>
      </c>
      <c r="B50" s="9">
        <v>0</v>
      </c>
      <c r="C50" s="9"/>
    </row>
    <row r="51" spans="1:4" x14ac:dyDescent="0.25">
      <c r="A51" s="8" t="s">
        <v>50</v>
      </c>
      <c r="B51" s="9">
        <v>0</v>
      </c>
      <c r="C51" s="9"/>
    </row>
    <row r="52" spans="1:4" x14ac:dyDescent="0.25">
      <c r="A52" s="8" t="s">
        <v>51</v>
      </c>
      <c r="B52" s="9">
        <v>0</v>
      </c>
      <c r="C52" s="9"/>
    </row>
    <row r="53" spans="1:4" x14ac:dyDescent="0.25">
      <c r="A53" s="8" t="s">
        <v>52</v>
      </c>
      <c r="B53" s="9">
        <f>[1]Resumen!C224</f>
        <v>9409215.9279999994</v>
      </c>
      <c r="C53" s="9"/>
    </row>
    <row r="54" spans="1:4" x14ac:dyDescent="0.25">
      <c r="A54" s="8" t="s">
        <v>53</v>
      </c>
      <c r="B54" s="9">
        <f>+[1]Resumen!C226</f>
        <v>1213747454.0800002</v>
      </c>
      <c r="C54" s="9"/>
    </row>
    <row r="55" spans="1:4" ht="15" customHeight="1" x14ac:dyDescent="0.25">
      <c r="A55" s="12" t="s">
        <v>54</v>
      </c>
      <c r="B55" s="6">
        <f>SUM(B62)</f>
        <v>109668111</v>
      </c>
      <c r="C55" s="6">
        <f>[1]Resumen!C279</f>
        <v>109668111</v>
      </c>
      <c r="D55" s="13">
        <f>+C55-B55</f>
        <v>0</v>
      </c>
    </row>
    <row r="56" spans="1:4" x14ac:dyDescent="0.25">
      <c r="A56" s="8" t="s">
        <v>55</v>
      </c>
      <c r="B56" s="9">
        <v>0</v>
      </c>
      <c r="C56" s="9"/>
    </row>
    <row r="57" spans="1:4" x14ac:dyDescent="0.25">
      <c r="A57" s="8" t="s">
        <v>56</v>
      </c>
      <c r="B57" s="9">
        <v>0</v>
      </c>
      <c r="C57" s="9"/>
    </row>
    <row r="58" spans="1:4" x14ac:dyDescent="0.25">
      <c r="A58" s="8" t="s">
        <v>57</v>
      </c>
      <c r="B58" s="9">
        <v>0</v>
      </c>
      <c r="C58" s="9"/>
    </row>
    <row r="59" spans="1:4" x14ac:dyDescent="0.25">
      <c r="A59" s="8" t="s">
        <v>58</v>
      </c>
      <c r="B59" s="9">
        <v>0</v>
      </c>
      <c r="C59" s="9"/>
    </row>
    <row r="60" spans="1:4" x14ac:dyDescent="0.25">
      <c r="A60" s="8" t="s">
        <v>59</v>
      </c>
      <c r="B60" s="9">
        <v>0</v>
      </c>
      <c r="C60" s="9"/>
    </row>
    <row r="61" spans="1:4" x14ac:dyDescent="0.25">
      <c r="A61" s="8" t="s">
        <v>60</v>
      </c>
      <c r="B61" s="9">
        <v>0</v>
      </c>
      <c r="C61" s="9"/>
    </row>
    <row r="62" spans="1:4" x14ac:dyDescent="0.25">
      <c r="A62" s="8" t="s">
        <v>61</v>
      </c>
      <c r="B62" s="9">
        <f>[1]Resumen!C279</f>
        <v>109668111</v>
      </c>
      <c r="C62" s="9"/>
    </row>
    <row r="63" spans="1:4" ht="15" customHeight="1" x14ac:dyDescent="0.25">
      <c r="A63" s="12" t="s">
        <v>62</v>
      </c>
      <c r="B63" s="6">
        <f>SUM(B64:B72)</f>
        <v>90165153.329999998</v>
      </c>
      <c r="C63" s="6">
        <f>[1]Resumen!C242</f>
        <v>90165153.329999998</v>
      </c>
      <c r="D63" s="13">
        <f>+C63-B63</f>
        <v>0</v>
      </c>
    </row>
    <row r="64" spans="1:4" x14ac:dyDescent="0.25">
      <c r="A64" s="8" t="s">
        <v>63</v>
      </c>
      <c r="B64" s="9">
        <f>[1]Resumen!C243</f>
        <v>58735533.879999995</v>
      </c>
      <c r="C64" s="9"/>
    </row>
    <row r="65" spans="1:4" x14ac:dyDescent="0.25">
      <c r="A65" s="8" t="s">
        <v>64</v>
      </c>
      <c r="B65" s="9">
        <f>[1]Resumen!C251+[1]Resumen!C252</f>
        <v>943253.45</v>
      </c>
      <c r="C65" s="9"/>
    </row>
    <row r="66" spans="1:4" x14ac:dyDescent="0.25">
      <c r="A66" s="8" t="s">
        <v>65</v>
      </c>
      <c r="B66" s="9">
        <v>0</v>
      </c>
      <c r="C66" s="9"/>
    </row>
    <row r="67" spans="1:4" x14ac:dyDescent="0.25">
      <c r="A67" s="8" t="s">
        <v>66</v>
      </c>
      <c r="B67" s="9">
        <f>[1]Resumen!C255</f>
        <v>13999999.999999998</v>
      </c>
      <c r="C67" s="9"/>
    </row>
    <row r="68" spans="1:4" x14ac:dyDescent="0.25">
      <c r="A68" s="8" t="s">
        <v>67</v>
      </c>
      <c r="B68" s="9">
        <f>[1]Resumen!C257</f>
        <v>14836366</v>
      </c>
      <c r="C68" s="9"/>
    </row>
    <row r="69" spans="1:4" x14ac:dyDescent="0.25">
      <c r="A69" s="8" t="s">
        <v>68</v>
      </c>
      <c r="B69" s="9">
        <f>[1]Resumen!C263</f>
        <v>1650000</v>
      </c>
      <c r="C69" s="9"/>
    </row>
    <row r="70" spans="1:4" x14ac:dyDescent="0.25">
      <c r="A70" s="8" t="s">
        <v>69</v>
      </c>
      <c r="B70" s="9">
        <v>0</v>
      </c>
      <c r="C70" s="9"/>
    </row>
    <row r="71" spans="1:4" x14ac:dyDescent="0.25">
      <c r="A71" s="8" t="s">
        <v>70</v>
      </c>
      <c r="B71" s="9">
        <f>[1]Resumen!C266</f>
        <v>0</v>
      </c>
      <c r="C71" s="9"/>
    </row>
    <row r="72" spans="1:4" x14ac:dyDescent="0.25">
      <c r="A72" s="8" t="s">
        <v>71</v>
      </c>
      <c r="B72" s="9">
        <v>0</v>
      </c>
      <c r="C72" s="9"/>
    </row>
    <row r="73" spans="1:4" ht="15" customHeight="1" x14ac:dyDescent="0.25">
      <c r="A73" s="12" t="s">
        <v>72</v>
      </c>
      <c r="B73" s="6">
        <f>SUM(B74:B77)</f>
        <v>308998500</v>
      </c>
      <c r="C73" s="6">
        <f>[1]Resumen!C268</f>
        <v>308998500</v>
      </c>
      <c r="D73" s="13">
        <f>+C73-B73</f>
        <v>0</v>
      </c>
    </row>
    <row r="74" spans="1:4" x14ac:dyDescent="0.25">
      <c r="A74" s="8" t="s">
        <v>73</v>
      </c>
      <c r="B74" s="9">
        <f>[1]Resumen!C269</f>
        <v>296800000</v>
      </c>
      <c r="C74" s="9"/>
    </row>
    <row r="75" spans="1:4" x14ac:dyDescent="0.25">
      <c r="A75" s="8" t="s">
        <v>74</v>
      </c>
      <c r="B75" s="9">
        <v>0</v>
      </c>
      <c r="C75" s="9"/>
    </row>
    <row r="76" spans="1:4" x14ac:dyDescent="0.25">
      <c r="A76" s="8" t="s">
        <v>75</v>
      </c>
      <c r="B76" s="9">
        <f>+[1]Resumen!C270+[1]Resumen!C271</f>
        <v>12198500</v>
      </c>
      <c r="C76" s="9"/>
    </row>
    <row r="77" spans="1:4" ht="25.5" x14ac:dyDescent="0.25">
      <c r="A77" s="8" t="s">
        <v>76</v>
      </c>
      <c r="B77" s="9">
        <v>0</v>
      </c>
      <c r="C77" s="9"/>
    </row>
    <row r="78" spans="1:4" ht="15" customHeight="1" x14ac:dyDescent="0.25">
      <c r="A78" s="12" t="s">
        <v>77</v>
      </c>
      <c r="B78" s="6">
        <v>0</v>
      </c>
      <c r="C78" s="6"/>
    </row>
    <row r="79" spans="1:4" x14ac:dyDescent="0.25">
      <c r="A79" s="8" t="s">
        <v>78</v>
      </c>
      <c r="B79" s="9">
        <v>0</v>
      </c>
      <c r="C79" s="9"/>
    </row>
    <row r="80" spans="1:4" x14ac:dyDescent="0.25">
      <c r="A80" s="8" t="s">
        <v>79</v>
      </c>
      <c r="B80" s="9">
        <v>0</v>
      </c>
      <c r="C80" s="9"/>
    </row>
    <row r="81" spans="1:4" ht="11.25" customHeight="1" x14ac:dyDescent="0.25">
      <c r="A81" s="12" t="s">
        <v>80</v>
      </c>
      <c r="B81" s="6">
        <v>0</v>
      </c>
      <c r="C81" s="6"/>
    </row>
    <row r="82" spans="1:4" x14ac:dyDescent="0.25">
      <c r="A82" s="8" t="s">
        <v>81</v>
      </c>
      <c r="B82" s="9">
        <v>0</v>
      </c>
      <c r="C82" s="9"/>
    </row>
    <row r="83" spans="1:4" x14ac:dyDescent="0.25">
      <c r="A83" s="8" t="s">
        <v>82</v>
      </c>
      <c r="B83" s="9">
        <v>0</v>
      </c>
      <c r="C83" s="9"/>
    </row>
    <row r="84" spans="1:4" x14ac:dyDescent="0.25">
      <c r="A84" s="8" t="s">
        <v>83</v>
      </c>
      <c r="B84" s="9">
        <v>0</v>
      </c>
      <c r="C84" s="9"/>
    </row>
    <row r="85" spans="1:4" ht="14.25" customHeight="1" x14ac:dyDescent="0.25">
      <c r="A85" s="14" t="s">
        <v>84</v>
      </c>
      <c r="B85" s="15">
        <f>B8+B21+B37+B47+B55+B63+B73</f>
        <v>3479417083.6082535</v>
      </c>
      <c r="C85" s="15">
        <f>[1]Resumen!C292</f>
        <v>3479417083.6082535</v>
      </c>
      <c r="D85" s="13">
        <f>+C85-B85</f>
        <v>0</v>
      </c>
    </row>
    <row r="86" spans="1:4" x14ac:dyDescent="0.25">
      <c r="B86" s="7"/>
      <c r="C86" s="7"/>
    </row>
    <row r="87" spans="1:4" hidden="1" x14ac:dyDescent="0.25">
      <c r="A87" s="3" t="s">
        <v>85</v>
      </c>
      <c r="B87" s="16"/>
      <c r="C87" s="16"/>
    </row>
    <row r="88" spans="1:4" ht="15" hidden="1" customHeight="1" x14ac:dyDescent="0.25">
      <c r="A88" s="12" t="s">
        <v>86</v>
      </c>
      <c r="B88" s="6">
        <f t="shared" ref="B88" si="0">SUM(B89:B95)</f>
        <v>0</v>
      </c>
      <c r="C88" s="6"/>
    </row>
    <row r="89" spans="1:4" hidden="1" x14ac:dyDescent="0.25">
      <c r="A89" s="8" t="s">
        <v>87</v>
      </c>
      <c r="B89" s="9">
        <v>0</v>
      </c>
      <c r="C89" s="9"/>
    </row>
    <row r="90" spans="1:4" hidden="1" x14ac:dyDescent="0.25">
      <c r="A90" s="8" t="s">
        <v>88</v>
      </c>
      <c r="B90" s="9">
        <v>0</v>
      </c>
      <c r="C90" s="9"/>
    </row>
    <row r="91" spans="1:4" ht="15" hidden="1" customHeight="1" x14ac:dyDescent="0.25">
      <c r="A91" s="12" t="s">
        <v>89</v>
      </c>
      <c r="B91" s="6">
        <v>0</v>
      </c>
      <c r="C91" s="6"/>
    </row>
    <row r="92" spans="1:4" hidden="1" x14ac:dyDescent="0.25">
      <c r="A92" s="8" t="s">
        <v>90</v>
      </c>
      <c r="B92" s="9">
        <v>0</v>
      </c>
      <c r="C92" s="9"/>
    </row>
    <row r="93" spans="1:4" hidden="1" x14ac:dyDescent="0.25">
      <c r="A93" s="8" t="s">
        <v>91</v>
      </c>
      <c r="B93" s="9">
        <v>0</v>
      </c>
      <c r="C93" s="9"/>
    </row>
    <row r="94" spans="1:4" ht="15" hidden="1" customHeight="1" x14ac:dyDescent="0.25">
      <c r="A94" s="12" t="s">
        <v>92</v>
      </c>
      <c r="B94" s="6">
        <v>0</v>
      </c>
      <c r="C94" s="6"/>
    </row>
    <row r="95" spans="1:4" hidden="1" x14ac:dyDescent="0.25">
      <c r="A95" s="8" t="s">
        <v>93</v>
      </c>
      <c r="B95" s="9">
        <v>0</v>
      </c>
      <c r="C95" s="9"/>
    </row>
    <row r="96" spans="1:4" ht="18.75" hidden="1" customHeight="1" x14ac:dyDescent="0.25">
      <c r="A96" s="17" t="s">
        <v>94</v>
      </c>
      <c r="B96" s="18">
        <f t="shared" ref="B96" si="1">B88+B91+B94</f>
        <v>0</v>
      </c>
      <c r="C96" s="18"/>
    </row>
    <row r="97" spans="1:3" hidden="1" x14ac:dyDescent="0.25">
      <c r="A97" s="19"/>
      <c r="B97" s="9"/>
      <c r="C97" s="9"/>
    </row>
    <row r="98" spans="1:3" ht="18" customHeight="1" x14ac:dyDescent="0.25">
      <c r="A98" s="20" t="s">
        <v>95</v>
      </c>
      <c r="B98" s="21">
        <f>B96+B85</f>
        <v>3479417083.6082535</v>
      </c>
      <c r="C98" s="21"/>
    </row>
    <row r="100" spans="1:3" x14ac:dyDescent="0.25">
      <c r="A100" s="31" t="s">
        <v>96</v>
      </c>
      <c r="B100" s="31"/>
      <c r="C100" s="22"/>
    </row>
    <row r="101" spans="1:3" x14ac:dyDescent="0.25">
      <c r="A101" s="31" t="s">
        <v>97</v>
      </c>
      <c r="B101" s="31"/>
      <c r="C101" s="22"/>
    </row>
    <row r="102" spans="1:3" x14ac:dyDescent="0.25">
      <c r="A102" s="26" t="s">
        <v>98</v>
      </c>
      <c r="B102" s="26"/>
    </row>
    <row r="103" spans="1:3" x14ac:dyDescent="0.25">
      <c r="A103" s="23"/>
    </row>
    <row r="104" spans="1:3" x14ac:dyDescent="0.25">
      <c r="A104" s="24"/>
    </row>
    <row r="105" spans="1:3" x14ac:dyDescent="0.25">
      <c r="A105" s="25"/>
    </row>
  </sheetData>
  <mergeCells count="7">
    <mergeCell ref="A102:B102"/>
    <mergeCell ref="A1:B1"/>
    <mergeCell ref="A2:B2"/>
    <mergeCell ref="A3:B3"/>
    <mergeCell ref="A4:B4"/>
    <mergeCell ref="A100:B100"/>
    <mergeCell ref="A101:B101"/>
  </mergeCells>
  <printOptions horizontalCentered="1"/>
  <pageMargins left="0.39370078740157483" right="0.39370078740157483" top="0.39370078740157483" bottom="0.59055118110236227" header="0.31496062992125984" footer="0.19685039370078741"/>
  <pageSetup scale="97" orientation="portrait" r:id="rId1"/>
  <headerFooter>
    <oddFooter>&amp;C&amp;10&amp;P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 Moreta</dc:creator>
  <cp:lastModifiedBy>Alexis Cruz Concepcion</cp:lastModifiedBy>
  <cp:lastPrinted>2022-03-25T14:02:24Z</cp:lastPrinted>
  <dcterms:created xsi:type="dcterms:W3CDTF">2022-03-24T19:52:38Z</dcterms:created>
  <dcterms:modified xsi:type="dcterms:W3CDTF">2022-03-25T14:02:30Z</dcterms:modified>
</cp:coreProperties>
</file>