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35" windowWidth="8460" windowHeight="4035"/>
  </bookViews>
  <sheets>
    <sheet name="Sheet2" sheetId="5" r:id="rId1"/>
    <sheet name="Sheet3" sheetId="6" r:id="rId2"/>
  </sheets>
  <definedNames>
    <definedName name="_xlnm.Print_Area" localSheetId="0">Sheet2!$A$2:$F$176</definedName>
    <definedName name="_xlnm.Print_Titles" localSheetId="0">Sheet2!$2:$10</definedName>
  </definedNames>
  <calcPr calcId="145621"/>
</workbook>
</file>

<file path=xl/calcChain.xml><?xml version="1.0" encoding="utf-8"?>
<calcChain xmlns="http://schemas.openxmlformats.org/spreadsheetml/2006/main">
  <c r="F84" i="5" l="1"/>
  <c r="E90" i="5"/>
  <c r="F90" i="5"/>
  <c r="E146" i="5"/>
  <c r="F146" i="5"/>
  <c r="E150" i="5"/>
  <c r="F150" i="5"/>
  <c r="E154" i="5"/>
  <c r="F154" i="5"/>
  <c r="E166" i="5"/>
  <c r="F166" i="5"/>
  <c r="E66" i="5"/>
  <c r="E65" i="5" s="1"/>
  <c r="F66" i="5"/>
  <c r="F65" i="5" s="1"/>
  <c r="E62" i="5"/>
  <c r="E59" i="5" s="1"/>
  <c r="F62" i="5"/>
  <c r="F59" i="5" s="1"/>
  <c r="E129" i="5"/>
  <c r="F129" i="5"/>
  <c r="E125" i="5"/>
  <c r="F125" i="5"/>
  <c r="E120" i="5"/>
  <c r="F120" i="5"/>
  <c r="E110" i="5"/>
  <c r="F110" i="5"/>
  <c r="E107" i="5"/>
  <c r="F107" i="5"/>
  <c r="E95" i="5"/>
  <c r="F95" i="5"/>
  <c r="E81" i="5"/>
  <c r="E79" i="5" s="1"/>
  <c r="F81" i="5"/>
  <c r="F79" i="5" s="1"/>
  <c r="E75" i="5"/>
  <c r="F75" i="5"/>
  <c r="E72" i="5"/>
  <c r="F72" i="5"/>
  <c r="E55" i="5"/>
  <c r="F55" i="5"/>
  <c r="F46" i="5"/>
  <c r="E43" i="5"/>
  <c r="F43" i="5"/>
  <c r="E38" i="5"/>
  <c r="F38" i="5"/>
  <c r="E36" i="5"/>
  <c r="F36" i="5"/>
  <c r="E34" i="5"/>
  <c r="F34" i="5"/>
  <c r="E12" i="5"/>
  <c r="F12" i="5"/>
  <c r="F51" i="5" l="1"/>
  <c r="E115" i="5"/>
  <c r="E113" i="5" s="1"/>
  <c r="E137" i="5" s="1"/>
  <c r="F115" i="5"/>
  <c r="F113" i="5" s="1"/>
  <c r="F137" i="5" s="1"/>
  <c r="E88" i="5"/>
  <c r="F88" i="5"/>
  <c r="F104" i="5" s="1"/>
  <c r="F169" i="5" l="1"/>
  <c r="F22" i="5" l="1"/>
  <c r="F17" i="5" s="1"/>
  <c r="F15" i="5" s="1"/>
  <c r="F30" i="5" l="1"/>
  <c r="E85" i="5" l="1"/>
  <c r="E87" i="5"/>
  <c r="E86" i="5"/>
  <c r="E48" i="5"/>
  <c r="E47" i="5"/>
  <c r="E22" i="5"/>
  <c r="E84" i="5" l="1"/>
  <c r="E104" i="5" s="1"/>
  <c r="E46" i="5"/>
  <c r="E51" i="5" s="1"/>
  <c r="E17" i="5"/>
  <c r="E15" i="5" s="1"/>
  <c r="E30" i="5" s="1"/>
  <c r="E169" i="5" l="1"/>
  <c r="E176" i="5" s="1"/>
  <c r="F176" i="5" l="1"/>
</calcChain>
</file>

<file path=xl/sharedStrings.xml><?xml version="1.0" encoding="utf-8"?>
<sst xmlns="http://schemas.openxmlformats.org/spreadsheetml/2006/main" count="166" uniqueCount="165">
  <si>
    <t>Valores en RD$</t>
  </si>
  <si>
    <t>Otros Ingresos</t>
  </si>
  <si>
    <t>Disminución de otros activos financieros</t>
  </si>
  <si>
    <t>Total</t>
  </si>
  <si>
    <t>PAGADO</t>
  </si>
  <si>
    <t>Disminución cuentas por pagar externa largo plazo</t>
  </si>
  <si>
    <t>Febrero</t>
  </si>
  <si>
    <t>Cuentas pagadas de meses y/o Años Anteriores</t>
  </si>
  <si>
    <t>Mantenimientos</t>
  </si>
  <si>
    <t>Subtotal</t>
  </si>
  <si>
    <t>SERVICIOS NO PERSONALES</t>
  </si>
  <si>
    <t>MATERIALES Y SUMINISTROS</t>
  </si>
  <si>
    <t>SERVICIOS PERSONALES</t>
  </si>
  <si>
    <t>Detalle</t>
  </si>
  <si>
    <t>valores en RD$</t>
  </si>
  <si>
    <t>Derecho uso de espectro radio</t>
  </si>
  <si>
    <t>venta de libros</t>
  </si>
  <si>
    <t xml:space="preserve">Sueldos fijos </t>
  </si>
  <si>
    <t>honorarios profesionales y tec.</t>
  </si>
  <si>
    <t>prestaciones laborales</t>
  </si>
  <si>
    <t>pago de vacaciones</t>
  </si>
  <si>
    <t>limpieza de propiedades</t>
  </si>
  <si>
    <t>publicidad y propaganda</t>
  </si>
  <si>
    <t>Fletes</t>
  </si>
  <si>
    <t>otros alquileres</t>
  </si>
  <si>
    <t>Productos agroforestales</t>
  </si>
  <si>
    <t>Acabados textiles</t>
  </si>
  <si>
    <t>Combustibles y lubricantes</t>
  </si>
  <si>
    <t>Becas y viajes de estudios</t>
  </si>
  <si>
    <t>Otros aportes corrientes</t>
  </si>
  <si>
    <t>Aportes a ins.s publicas  Seg. S</t>
  </si>
  <si>
    <t>Edificaciones</t>
  </si>
  <si>
    <t>Aplicaciones de software</t>
  </si>
  <si>
    <t>Equipos varios</t>
  </si>
  <si>
    <t>Incremento Cuenta por Pagar</t>
  </si>
  <si>
    <t>Viáticos</t>
  </si>
  <si>
    <t>club</t>
  </si>
  <si>
    <t>publicidad en radio y televisión</t>
  </si>
  <si>
    <t>Parqueo</t>
  </si>
  <si>
    <t>Rep. Y ,amt Equipo de transporte</t>
  </si>
  <si>
    <t>reuniones y eventos</t>
  </si>
  <si>
    <t>Honorarios por serv esp.</t>
  </si>
  <si>
    <t>Aire Acondicionado</t>
  </si>
  <si>
    <t>Servicio de vigilancia</t>
  </si>
  <si>
    <t>Intereses deuda externa</t>
  </si>
  <si>
    <t>Estudio de mercado</t>
  </si>
  <si>
    <t>Ajuste por amortización vehículo</t>
  </si>
  <si>
    <t>Otras Bonificaciones e incentivos</t>
  </si>
  <si>
    <t>Museo</t>
  </si>
  <si>
    <t>Productos de vidrio</t>
  </si>
  <si>
    <t>Alquileres</t>
  </si>
  <si>
    <t>Mejora de la propiedad arrendada</t>
  </si>
  <si>
    <t>serv tec y uso de software</t>
  </si>
  <si>
    <t>Equipos livianos</t>
  </si>
  <si>
    <t>Amortización Deuda Externa</t>
  </si>
  <si>
    <t>Objeto</t>
  </si>
  <si>
    <t>Cuenta</t>
  </si>
  <si>
    <t xml:space="preserve">Sueldos para cargos fijos </t>
  </si>
  <si>
    <t>Igualas</t>
  </si>
  <si>
    <t>Sobresueldos</t>
  </si>
  <si>
    <t>Compensación por servicios de seguridad</t>
  </si>
  <si>
    <t>Total Servicios Personales</t>
  </si>
  <si>
    <t>Seguros</t>
  </si>
  <si>
    <t>Total Servicios No Personales</t>
  </si>
  <si>
    <t>Textiles y vestuarios</t>
  </si>
  <si>
    <t>Productos y útiles varios</t>
  </si>
  <si>
    <t>Transferencias corrientes</t>
  </si>
  <si>
    <t>Gastos Financieros</t>
  </si>
  <si>
    <t>Activos no financieros</t>
  </si>
  <si>
    <t xml:space="preserve">Transferencia de capital </t>
  </si>
  <si>
    <t>Transferencias de capital a municipios</t>
  </si>
  <si>
    <t>Productos metálicos</t>
  </si>
  <si>
    <t>Gastos Corrientes</t>
  </si>
  <si>
    <t>Ingresos Corrientes</t>
  </si>
  <si>
    <t>Variación en Caja y Banco</t>
  </si>
  <si>
    <t>Disminución de Cuentas por cobrar</t>
  </si>
  <si>
    <t>Total Materiales y Suministros</t>
  </si>
  <si>
    <t>Intereses certificado financiero</t>
  </si>
  <si>
    <t>Total Activos no Financieros</t>
  </si>
  <si>
    <t>Total Gastos Financieros</t>
  </si>
  <si>
    <t>Total Transferencias Corrientes</t>
  </si>
  <si>
    <t>INSTITUTO DOMINICANO DE LAS TELECOMUNICACIONES</t>
  </si>
  <si>
    <t>ESTADO DE EJECUCIÓN PRESUPUESTARIA</t>
  </si>
  <si>
    <t>Terreno</t>
  </si>
  <si>
    <t>Sub-Cuenta</t>
  </si>
  <si>
    <t>Total de Ingresos</t>
  </si>
  <si>
    <t>Servicio de internet</t>
  </si>
  <si>
    <t>Electricidad</t>
  </si>
  <si>
    <t>Agua y basura</t>
  </si>
  <si>
    <t>Publicidad y propaganda</t>
  </si>
  <si>
    <t>Pasajes</t>
  </si>
  <si>
    <t>Peaje</t>
  </si>
  <si>
    <t>Gasto  seguros bienes inmuebles</t>
  </si>
  <si>
    <t>Gasto de seguros bienes muebles</t>
  </si>
  <si>
    <t>Gasto de seguros a personas</t>
  </si>
  <si>
    <t>Gastos judiciales</t>
  </si>
  <si>
    <t>Comisiones y gastos bancarios</t>
  </si>
  <si>
    <t>Auditoria y estudios</t>
  </si>
  <si>
    <t>Impuestos</t>
  </si>
  <si>
    <t>Alimento para humano</t>
  </si>
  <si>
    <t>Prenda de vestir</t>
  </si>
  <si>
    <t>Papel de escritorio</t>
  </si>
  <si>
    <t>Producto de artes graficas</t>
  </si>
  <si>
    <t>Herramientas</t>
  </si>
  <si>
    <t>Transferencias a personas</t>
  </si>
  <si>
    <t>Transferencias a instituciones pub.</t>
  </si>
  <si>
    <t>Cuotas internacionales</t>
  </si>
  <si>
    <t>Mobiliario y equipo de oficina</t>
  </si>
  <si>
    <t>Renta de la propiedad</t>
  </si>
  <si>
    <t>Ingresos  diversos</t>
  </si>
  <si>
    <t>Otras fuentes financieras</t>
  </si>
  <si>
    <t>Honorarios profesionales y técnicos</t>
  </si>
  <si>
    <t>Gratificaciones y compensaciones</t>
  </si>
  <si>
    <t>Servicios de comunicaciones</t>
  </si>
  <si>
    <t>Publicidad, impresión y encuadernación</t>
  </si>
  <si>
    <t>Transporte y almacenaje</t>
  </si>
  <si>
    <t>Edificios y Locales</t>
  </si>
  <si>
    <t>Otros alquileres</t>
  </si>
  <si>
    <t>Otros servicios no personales</t>
  </si>
  <si>
    <t>Alimentos y productos agroforestales</t>
  </si>
  <si>
    <t>Total Transferencia de Capital</t>
  </si>
  <si>
    <t>Devengado</t>
  </si>
  <si>
    <t>AL 28 DE FEBRERO 2013</t>
  </si>
  <si>
    <t>Contribución CDT</t>
  </si>
  <si>
    <t>otros intereses percibidos</t>
  </si>
  <si>
    <t>Variación cuentas por pagar</t>
  </si>
  <si>
    <t>Disminución en caja y banco</t>
  </si>
  <si>
    <t>remuneración por sistemas de ig.</t>
  </si>
  <si>
    <t>Compensación por horas extra</t>
  </si>
  <si>
    <t>Compensación por uso de vehículo</t>
  </si>
  <si>
    <t>Compensación por servicios prest.</t>
  </si>
  <si>
    <t>Regalía pascual</t>
  </si>
  <si>
    <t>Teléfonos y fax</t>
  </si>
  <si>
    <t>Correos y telégrafos</t>
  </si>
  <si>
    <t>Servicios básicos</t>
  </si>
  <si>
    <t>Lavandería, limpieza e higiene</t>
  </si>
  <si>
    <t>lavandería, limpieza e higiene</t>
  </si>
  <si>
    <t>Impresión y encuadernación</t>
  </si>
  <si>
    <t>Viáticos dentro del país</t>
  </si>
  <si>
    <t>Viáticos fuera del país</t>
  </si>
  <si>
    <t>Conservación Rep. menores y const.</t>
  </si>
  <si>
    <t>Conservación y rep.  obras</t>
  </si>
  <si>
    <t>Conservación y rep. maq. y equipo</t>
  </si>
  <si>
    <t>conservación y rep. maq. y equipo</t>
  </si>
  <si>
    <t>Servicios mensajerías</t>
  </si>
  <si>
    <t>Servicios técnicos y profesionales</t>
  </si>
  <si>
    <t>Producto de papel, cartón e impresos</t>
  </si>
  <si>
    <t>Producto de papel y cartón</t>
  </si>
  <si>
    <t>producto de papel y cartón</t>
  </si>
  <si>
    <t>Otros productos de papel, cartón e impresos</t>
  </si>
  <si>
    <t>Libros revistas y periódicos</t>
  </si>
  <si>
    <t>Combustibles, lubricantes, prod. químicos y conex.</t>
  </si>
  <si>
    <t>Productos químicos y conexos</t>
  </si>
  <si>
    <t>Productos farmacéuticos conexos</t>
  </si>
  <si>
    <t>Productos de cuero caucho y plásticos</t>
  </si>
  <si>
    <t>Llantas y neumáticos</t>
  </si>
  <si>
    <t>Otros productos metálicos</t>
  </si>
  <si>
    <t>Útiles de limpieza</t>
  </si>
  <si>
    <t>Útiles de escritorios oficina y enz.</t>
  </si>
  <si>
    <t>Útiles de cocina y comedor</t>
  </si>
  <si>
    <t>Productos eléctricos y afines</t>
  </si>
  <si>
    <t>Mat. y útiles relacionado informe</t>
  </si>
  <si>
    <t>Útiles diversos</t>
  </si>
  <si>
    <t>Equipos de computación</t>
  </si>
  <si>
    <t>Construcciones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</si>
</sst>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Font="0" applyFill="0" applyBorder="0" applyProtection="0">
      <alignment wrapText="1"/>
    </xf>
  </cellStyleXfs>
  <cellXfs count="5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1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4" fontId="11" fillId="0" borderId="0" xfId="0" applyNumberFormat="1" applyFont="1"/>
    <xf numFmtId="0" fontId="5" fillId="0" borderId="0" xfId="0" applyFont="1" applyAlignment="1">
      <alignment horizontal="right"/>
    </xf>
    <xf numFmtId="4" fontId="14" fillId="0" borderId="0" xfId="0" applyNumberFormat="1" applyFont="1"/>
    <xf numFmtId="4" fontId="14" fillId="0" borderId="0" xfId="0" applyNumberFormat="1" applyFont="1" applyBorder="1"/>
    <xf numFmtId="4" fontId="9" fillId="0" borderId="0" xfId="0" applyNumberFormat="1" applyFont="1"/>
    <xf numFmtId="4" fontId="9" fillId="0" borderId="0" xfId="0" applyNumberFormat="1" applyFont="1" applyBorder="1"/>
    <xf numFmtId="0" fontId="14" fillId="0" borderId="0" xfId="0" applyFont="1"/>
    <xf numFmtId="4" fontId="3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Fill="1" applyBorder="1"/>
    <xf numFmtId="4" fontId="13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" fontId="9" fillId="0" borderId="7" xfId="0" applyNumberFormat="1" applyFont="1" applyBorder="1"/>
    <xf numFmtId="4" fontId="9" fillId="0" borderId="8" xfId="0" applyNumberFormat="1" applyFont="1" applyBorder="1"/>
    <xf numFmtId="0" fontId="12" fillId="0" borderId="0" xfId="0" applyFont="1"/>
    <xf numFmtId="3" fontId="6" fillId="0" borderId="0" xfId="0" applyNumberFormat="1" applyFont="1"/>
    <xf numFmtId="4" fontId="13" fillId="0" borderId="0" xfId="0" applyNumberFormat="1" applyFont="1"/>
    <xf numFmtId="17" fontId="6" fillId="2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2" fillId="0" borderId="2" xfId="0" applyFont="1" applyBorder="1"/>
    <xf numFmtId="17" fontId="6" fillId="2" borderId="9" xfId="0" applyNumberFormat="1" applyFont="1" applyFill="1" applyBorder="1" applyAlignment="1">
      <alignment horizontal="center"/>
    </xf>
    <xf numFmtId="0" fontId="9" fillId="2" borderId="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" xfId="1"/>
    <cellStyle name="Normal 3" xfId="2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7"/>
  <sheetViews>
    <sheetView tabSelected="1" zoomScaleNormal="100" workbookViewId="0">
      <selection activeCell="F30" sqref="F30"/>
    </sheetView>
  </sheetViews>
  <sheetFormatPr baseColWidth="10" defaultColWidth="9.140625" defaultRowHeight="12.75" x14ac:dyDescent="0.2"/>
  <cols>
    <col min="2" max="2" width="9.140625" style="1"/>
    <col min="4" max="4" width="43.7109375" bestFit="1" customWidth="1"/>
    <col min="5" max="5" width="14" style="5" hidden="1" customWidth="1"/>
    <col min="6" max="6" width="13.28515625" bestFit="1" customWidth="1"/>
  </cols>
  <sheetData>
    <row r="2" spans="1:7" ht="15.75" x14ac:dyDescent="0.25">
      <c r="A2" s="41" t="s">
        <v>81</v>
      </c>
      <c r="B2" s="41"/>
      <c r="C2" s="41"/>
      <c r="D2" s="41"/>
      <c r="E2" s="41"/>
      <c r="F2" s="41"/>
    </row>
    <row r="3" spans="1:7" x14ac:dyDescent="0.2">
      <c r="A3" s="25"/>
      <c r="B3" s="25"/>
      <c r="C3" s="31"/>
      <c r="D3" s="31"/>
      <c r="E3" s="31"/>
      <c r="F3" s="31"/>
    </row>
    <row r="4" spans="1:7" ht="15.75" x14ac:dyDescent="0.25">
      <c r="A4" s="41" t="s">
        <v>82</v>
      </c>
      <c r="B4" s="41"/>
      <c r="C4" s="41"/>
      <c r="D4" s="41"/>
      <c r="E4" s="41"/>
      <c r="F4" s="41"/>
    </row>
    <row r="5" spans="1:7" x14ac:dyDescent="0.2">
      <c r="A5" s="42" t="s">
        <v>122</v>
      </c>
      <c r="B5" s="42"/>
      <c r="C5" s="42"/>
      <c r="D5" s="42"/>
      <c r="E5" s="42"/>
      <c r="F5" s="42"/>
    </row>
    <row r="6" spans="1:7" x14ac:dyDescent="0.2">
      <c r="A6" s="42" t="s">
        <v>0</v>
      </c>
      <c r="B6" s="42"/>
      <c r="C6" s="42"/>
      <c r="D6" s="42"/>
      <c r="E6" s="42"/>
      <c r="F6" s="42"/>
    </row>
    <row r="8" spans="1:7" s="30" customFormat="1" ht="14.25" x14ac:dyDescent="0.2">
      <c r="A8" s="38" t="s">
        <v>55</v>
      </c>
      <c r="B8" s="43" t="s">
        <v>56</v>
      </c>
      <c r="C8" s="46" t="s">
        <v>84</v>
      </c>
      <c r="D8" s="49" t="s">
        <v>13</v>
      </c>
      <c r="E8" s="37"/>
      <c r="F8" s="33" t="s">
        <v>6</v>
      </c>
      <c r="G8" s="36"/>
    </row>
    <row r="9" spans="1:7" x14ac:dyDescent="0.2">
      <c r="A9" s="39"/>
      <c r="B9" s="44"/>
      <c r="C9" s="47"/>
      <c r="D9" s="50"/>
      <c r="E9" s="34" t="s">
        <v>4</v>
      </c>
      <c r="F9" s="34" t="s">
        <v>121</v>
      </c>
      <c r="G9" s="8"/>
    </row>
    <row r="10" spans="1:7" x14ac:dyDescent="0.2">
      <c r="A10" s="40"/>
      <c r="B10" s="45"/>
      <c r="C10" s="48"/>
      <c r="D10" s="51"/>
      <c r="E10" s="35" t="s">
        <v>14</v>
      </c>
      <c r="F10" s="35"/>
      <c r="G10" s="8"/>
    </row>
    <row r="11" spans="1:7" x14ac:dyDescent="0.2">
      <c r="A11" s="5">
        <v>5</v>
      </c>
      <c r="B11" s="5"/>
      <c r="C11" s="16"/>
      <c r="D11" s="23" t="s">
        <v>73</v>
      </c>
    </row>
    <row r="12" spans="1:7" s="7" customFormat="1" x14ac:dyDescent="0.2">
      <c r="A12" s="5"/>
      <c r="B12" s="5">
        <v>53</v>
      </c>
      <c r="C12" s="16"/>
      <c r="D12" s="23" t="s">
        <v>108</v>
      </c>
      <c r="E12" s="17">
        <f t="shared" ref="E12:F12" si="0">E13+E14</f>
        <v>34732592.310000002</v>
      </c>
      <c r="F12" s="17">
        <f t="shared" si="0"/>
        <v>6277081.6400000006</v>
      </c>
    </row>
    <row r="13" spans="1:7" x14ac:dyDescent="0.2">
      <c r="A13" s="5"/>
      <c r="B13" s="5"/>
      <c r="C13" s="16">
        <v>532</v>
      </c>
      <c r="D13" s="24" t="s">
        <v>77</v>
      </c>
      <c r="E13" s="12">
        <v>7241948.8600000003</v>
      </c>
      <c r="F13" s="12">
        <v>2711270.81</v>
      </c>
    </row>
    <row r="14" spans="1:7" x14ac:dyDescent="0.2">
      <c r="A14" s="5"/>
      <c r="B14" s="5"/>
      <c r="C14" s="16">
        <v>533</v>
      </c>
      <c r="D14" s="24" t="s">
        <v>15</v>
      </c>
      <c r="E14" s="12">
        <v>27490643.449999999</v>
      </c>
      <c r="F14" s="12">
        <v>3565810.83</v>
      </c>
    </row>
    <row r="15" spans="1:7" s="7" customFormat="1" x14ac:dyDescent="0.2">
      <c r="A15" s="5"/>
      <c r="B15" s="5">
        <v>59</v>
      </c>
      <c r="C15" s="16"/>
      <c r="D15" s="21" t="s">
        <v>109</v>
      </c>
      <c r="E15" s="14">
        <f t="shared" ref="E15:F15" si="1">E16+E17</f>
        <v>120903101.40000001</v>
      </c>
      <c r="F15" s="14">
        <f t="shared" si="1"/>
        <v>102037924.82000001</v>
      </c>
    </row>
    <row r="16" spans="1:7" x14ac:dyDescent="0.2">
      <c r="A16" s="5"/>
      <c r="B16" s="5"/>
      <c r="C16" s="16">
        <v>593</v>
      </c>
      <c r="D16" s="24" t="s">
        <v>123</v>
      </c>
      <c r="E16" s="12">
        <v>120164413.95</v>
      </c>
      <c r="F16" s="12">
        <v>101548279.51000001</v>
      </c>
    </row>
    <row r="17" spans="1:6" x14ac:dyDescent="0.2">
      <c r="A17" s="5"/>
      <c r="B17" s="5"/>
      <c r="C17" s="16">
        <v>599</v>
      </c>
      <c r="D17" s="24" t="s">
        <v>1</v>
      </c>
      <c r="E17" s="12">
        <f t="shared" ref="E17:F17" si="2">SUM(E18:E22)</f>
        <v>738687.45</v>
      </c>
      <c r="F17" s="12">
        <f t="shared" si="2"/>
        <v>489645.31</v>
      </c>
    </row>
    <row r="18" spans="1:6" hidden="1" x14ac:dyDescent="0.2">
      <c r="A18" s="5"/>
      <c r="B18" s="5"/>
      <c r="C18" s="16"/>
      <c r="D18" s="24" t="s">
        <v>124</v>
      </c>
      <c r="E18" s="12">
        <v>140790.65</v>
      </c>
      <c r="F18" s="12">
        <v>131453.01</v>
      </c>
    </row>
    <row r="19" spans="1:6" hidden="1" x14ac:dyDescent="0.2">
      <c r="A19" s="5"/>
      <c r="B19" s="5"/>
      <c r="C19" s="16"/>
      <c r="D19" s="24" t="s">
        <v>16</v>
      </c>
      <c r="E19" s="12">
        <v>800</v>
      </c>
      <c r="F19" s="12">
        <v>4200</v>
      </c>
    </row>
    <row r="20" spans="1:6" hidden="1" x14ac:dyDescent="0.2">
      <c r="A20" s="5"/>
      <c r="B20" s="5"/>
      <c r="C20" s="16"/>
      <c r="D20" s="24" t="s">
        <v>36</v>
      </c>
      <c r="E20" s="12">
        <v>4000</v>
      </c>
      <c r="F20" s="12"/>
    </row>
    <row r="21" spans="1:6" hidden="1" x14ac:dyDescent="0.2">
      <c r="A21" s="5"/>
      <c r="B21" s="5"/>
      <c r="C21" s="16"/>
      <c r="D21" s="24" t="s">
        <v>48</v>
      </c>
      <c r="E21" s="12">
        <v>80177</v>
      </c>
      <c r="F21" s="12">
        <v>98854</v>
      </c>
    </row>
    <row r="22" spans="1:6" hidden="1" x14ac:dyDescent="0.2">
      <c r="A22" s="5"/>
      <c r="B22" s="5"/>
      <c r="C22" s="16"/>
      <c r="D22" s="24" t="s">
        <v>1</v>
      </c>
      <c r="E22" s="12">
        <f>499760+8857.8+2302+2000</f>
        <v>512919.8</v>
      </c>
      <c r="F22" s="12">
        <f>0.09+254138.21+1000</f>
        <v>255138.3</v>
      </c>
    </row>
    <row r="23" spans="1:6" hidden="1" x14ac:dyDescent="0.2">
      <c r="A23" s="5"/>
      <c r="B23" s="5"/>
      <c r="C23" s="16"/>
      <c r="D23" s="24" t="s">
        <v>46</v>
      </c>
      <c r="E23" s="12"/>
      <c r="F23" s="12"/>
    </row>
    <row r="24" spans="1:6" x14ac:dyDescent="0.2">
      <c r="A24" s="6">
        <v>7</v>
      </c>
      <c r="B24" s="6">
        <v>74</v>
      </c>
      <c r="C24" s="6"/>
      <c r="D24" s="21" t="s">
        <v>2</v>
      </c>
      <c r="E24" s="12"/>
      <c r="F24" s="12"/>
    </row>
    <row r="25" spans="1:6" x14ac:dyDescent="0.2">
      <c r="A25" s="6"/>
      <c r="B25" s="6"/>
      <c r="C25" s="6">
        <v>741</v>
      </c>
      <c r="D25" s="22" t="s">
        <v>74</v>
      </c>
      <c r="E25" s="12"/>
      <c r="F25" s="12"/>
    </row>
    <row r="26" spans="1:6" x14ac:dyDescent="0.2">
      <c r="A26" s="6"/>
      <c r="B26" s="6"/>
      <c r="C26" s="6">
        <v>742</v>
      </c>
      <c r="D26" s="22" t="s">
        <v>75</v>
      </c>
      <c r="E26" s="12"/>
      <c r="F26" s="12"/>
    </row>
    <row r="27" spans="1:6" s="7" customFormat="1" x14ac:dyDescent="0.2">
      <c r="A27" s="6"/>
      <c r="B27" s="6">
        <v>84</v>
      </c>
      <c r="C27" s="6"/>
      <c r="D27" s="21" t="s">
        <v>110</v>
      </c>
      <c r="E27" s="14"/>
      <c r="F27" s="14"/>
    </row>
    <row r="28" spans="1:6" x14ac:dyDescent="0.2">
      <c r="A28" s="5"/>
      <c r="B28" s="5"/>
      <c r="C28" s="16">
        <v>841</v>
      </c>
      <c r="D28" s="24" t="s">
        <v>125</v>
      </c>
      <c r="E28" s="12"/>
      <c r="F28" s="32">
        <v>35166985.089999996</v>
      </c>
    </row>
    <row r="29" spans="1:6" x14ac:dyDescent="0.2">
      <c r="A29" s="5"/>
      <c r="B29" s="5"/>
      <c r="C29" s="16"/>
      <c r="D29" s="24" t="s">
        <v>126</v>
      </c>
      <c r="E29" s="13"/>
      <c r="F29" s="16"/>
    </row>
    <row r="30" spans="1:6" s="7" customFormat="1" x14ac:dyDescent="0.2">
      <c r="A30" s="5"/>
      <c r="B30" s="5"/>
      <c r="C30" s="16"/>
      <c r="D30" s="23" t="s">
        <v>85</v>
      </c>
      <c r="E30" s="28">
        <f t="shared" ref="E30" si="3">E12+E15</f>
        <v>155635693.71000001</v>
      </c>
      <c r="F30" s="28">
        <f>F12+F15+F28</f>
        <v>143481991.55000001</v>
      </c>
    </row>
    <row r="31" spans="1:6" x14ac:dyDescent="0.2">
      <c r="A31" s="5"/>
      <c r="B31" s="5"/>
      <c r="C31" s="16"/>
      <c r="D31" s="9"/>
      <c r="E31" s="13"/>
      <c r="F31" s="13"/>
    </row>
    <row r="32" spans="1:6" x14ac:dyDescent="0.2">
      <c r="A32" s="5"/>
      <c r="B32" s="5"/>
      <c r="C32" s="16"/>
      <c r="D32" s="25" t="s">
        <v>72</v>
      </c>
      <c r="E32" s="12"/>
      <c r="F32" s="16"/>
    </row>
    <row r="33" spans="1:6" x14ac:dyDescent="0.2">
      <c r="A33" s="5">
        <v>1</v>
      </c>
      <c r="B33" s="5"/>
      <c r="C33" s="16"/>
      <c r="D33" s="25" t="s">
        <v>12</v>
      </c>
      <c r="E33" s="12"/>
      <c r="F33" s="16"/>
    </row>
    <row r="34" spans="1:6" s="7" customFormat="1" x14ac:dyDescent="0.2">
      <c r="A34" s="5"/>
      <c r="B34" s="5">
        <v>11</v>
      </c>
      <c r="C34" s="16"/>
      <c r="D34" s="25" t="s">
        <v>57</v>
      </c>
      <c r="E34" s="14">
        <f t="shared" ref="E34:F34" si="4">E35</f>
        <v>32464839.960000001</v>
      </c>
      <c r="F34" s="14">
        <f t="shared" si="4"/>
        <v>33667362.170000002</v>
      </c>
    </row>
    <row r="35" spans="1:6" x14ac:dyDescent="0.2">
      <c r="A35" s="5"/>
      <c r="B35" s="5"/>
      <c r="C35" s="16">
        <v>111</v>
      </c>
      <c r="D35" s="24" t="s">
        <v>17</v>
      </c>
      <c r="E35" s="12">
        <v>32464839.960000001</v>
      </c>
      <c r="F35" s="12">
        <v>33667362.170000002</v>
      </c>
    </row>
    <row r="36" spans="1:6" s="7" customFormat="1" x14ac:dyDescent="0.2">
      <c r="A36" s="5"/>
      <c r="B36" s="5">
        <v>12</v>
      </c>
      <c r="C36" s="16"/>
      <c r="D36" s="25" t="s">
        <v>58</v>
      </c>
      <c r="E36" s="14">
        <f t="shared" ref="E36:F36" si="5">E37</f>
        <v>769875.51</v>
      </c>
      <c r="F36" s="14">
        <f t="shared" si="5"/>
        <v>1328875.51</v>
      </c>
    </row>
    <row r="37" spans="1:6" x14ac:dyDescent="0.2">
      <c r="A37" s="5"/>
      <c r="B37" s="5"/>
      <c r="C37" s="16">
        <v>121</v>
      </c>
      <c r="D37" s="24" t="s">
        <v>127</v>
      </c>
      <c r="E37" s="12">
        <v>769875.51</v>
      </c>
      <c r="F37" s="12">
        <v>1328875.51</v>
      </c>
    </row>
    <row r="38" spans="1:6" s="7" customFormat="1" x14ac:dyDescent="0.2">
      <c r="A38" s="5"/>
      <c r="B38" s="5">
        <v>13</v>
      </c>
      <c r="C38" s="16"/>
      <c r="D38" s="25" t="s">
        <v>59</v>
      </c>
      <c r="E38" s="14">
        <f t="shared" ref="E38:F38" si="6">SUM(E39:E42)</f>
        <v>1559457.59</v>
      </c>
      <c r="F38" s="14">
        <f t="shared" si="6"/>
        <v>1568279.94</v>
      </c>
    </row>
    <row r="39" spans="1:6" x14ac:dyDescent="0.2">
      <c r="A39" s="5"/>
      <c r="B39" s="5"/>
      <c r="C39" s="16">
        <v>133</v>
      </c>
      <c r="D39" s="24" t="s">
        <v>128</v>
      </c>
      <c r="E39" s="12">
        <v>51857.59</v>
      </c>
      <c r="F39" s="12">
        <v>8613.2800000000007</v>
      </c>
    </row>
    <row r="40" spans="1:6" x14ac:dyDescent="0.2">
      <c r="A40" s="5"/>
      <c r="B40" s="5"/>
      <c r="C40" s="16">
        <v>134</v>
      </c>
      <c r="D40" s="24" t="s">
        <v>129</v>
      </c>
      <c r="E40" s="12">
        <v>54166.66</v>
      </c>
      <c r="F40" s="12">
        <v>54166.66</v>
      </c>
    </row>
    <row r="41" spans="1:6" x14ac:dyDescent="0.2">
      <c r="A41" s="5"/>
      <c r="B41" s="5"/>
      <c r="C41" s="16">
        <v>136</v>
      </c>
      <c r="D41" s="24" t="s">
        <v>130</v>
      </c>
      <c r="E41" s="12"/>
      <c r="F41" s="12"/>
    </row>
    <row r="42" spans="1:6" x14ac:dyDescent="0.2">
      <c r="A42" s="5"/>
      <c r="B42" s="5"/>
      <c r="C42" s="16">
        <v>137</v>
      </c>
      <c r="D42" s="24" t="s">
        <v>60</v>
      </c>
      <c r="E42" s="12">
        <v>1453433.34</v>
      </c>
      <c r="F42" s="12">
        <v>1505500</v>
      </c>
    </row>
    <row r="43" spans="1:6" s="7" customFormat="1" x14ac:dyDescent="0.2">
      <c r="A43" s="5"/>
      <c r="B43" s="5">
        <v>15</v>
      </c>
      <c r="C43" s="16"/>
      <c r="D43" s="25" t="s">
        <v>111</v>
      </c>
      <c r="E43" s="14">
        <f t="shared" ref="E43:F43" si="7">SUM(E44:E45)</f>
        <v>153005</v>
      </c>
      <c r="F43" s="14">
        <f t="shared" si="7"/>
        <v>26545</v>
      </c>
    </row>
    <row r="44" spans="1:6" x14ac:dyDescent="0.2">
      <c r="A44" s="5"/>
      <c r="B44" s="5"/>
      <c r="C44" s="16">
        <v>151</v>
      </c>
      <c r="D44" s="24" t="s">
        <v>18</v>
      </c>
      <c r="E44" s="12">
        <v>113280</v>
      </c>
      <c r="F44" s="12">
        <v>10000</v>
      </c>
    </row>
    <row r="45" spans="1:6" x14ac:dyDescent="0.2">
      <c r="A45" s="5"/>
      <c r="B45" s="5"/>
      <c r="C45" s="16">
        <v>152</v>
      </c>
      <c r="D45" s="24" t="s">
        <v>41</v>
      </c>
      <c r="E45" s="12">
        <v>39725</v>
      </c>
      <c r="F45" s="12">
        <v>16545</v>
      </c>
    </row>
    <row r="46" spans="1:6" s="7" customFormat="1" x14ac:dyDescent="0.2">
      <c r="A46" s="5"/>
      <c r="B46" s="5">
        <v>18</v>
      </c>
      <c r="C46" s="16"/>
      <c r="D46" s="25" t="s">
        <v>112</v>
      </c>
      <c r="E46" s="14">
        <f t="shared" ref="E46:F46" si="8">SUM(E47:E50)</f>
        <v>805517.79</v>
      </c>
      <c r="F46" s="14">
        <f t="shared" si="8"/>
        <v>5082854.83</v>
      </c>
    </row>
    <row r="47" spans="1:6" x14ac:dyDescent="0.2">
      <c r="A47" s="5"/>
      <c r="B47" s="5"/>
      <c r="C47" s="16">
        <v>181</v>
      </c>
      <c r="D47" s="24" t="s">
        <v>131</v>
      </c>
      <c r="E47" s="14">
        <f>3079230.56-3079230.56</f>
        <v>0</v>
      </c>
      <c r="F47" s="14">
        <v>3174786.16</v>
      </c>
    </row>
    <row r="48" spans="1:6" x14ac:dyDescent="0.2">
      <c r="A48" s="5"/>
      <c r="B48" s="5"/>
      <c r="C48" s="16">
        <v>183</v>
      </c>
      <c r="D48" s="24" t="s">
        <v>19</v>
      </c>
      <c r="E48" s="14">
        <f>739904-722057.86</f>
        <v>17846.140000000014</v>
      </c>
      <c r="F48" s="14">
        <v>739904</v>
      </c>
    </row>
    <row r="49" spans="1:6" x14ac:dyDescent="0.2">
      <c r="A49" s="5"/>
      <c r="B49" s="5"/>
      <c r="C49" s="16">
        <v>184</v>
      </c>
      <c r="D49" s="24" t="s">
        <v>20</v>
      </c>
      <c r="E49" s="12">
        <v>787671.65</v>
      </c>
      <c r="F49" s="12">
        <v>984995.01</v>
      </c>
    </row>
    <row r="50" spans="1:6" x14ac:dyDescent="0.2">
      <c r="A50" s="5"/>
      <c r="B50" s="5"/>
      <c r="C50" s="16">
        <v>185</v>
      </c>
      <c r="D50" s="24" t="s">
        <v>47</v>
      </c>
      <c r="E50" s="12"/>
      <c r="F50" s="12">
        <v>183169.66</v>
      </c>
    </row>
    <row r="51" spans="1:6" s="7" customFormat="1" x14ac:dyDescent="0.2">
      <c r="A51" s="5"/>
      <c r="B51" s="5"/>
      <c r="C51" s="16"/>
      <c r="D51" s="25" t="s">
        <v>61</v>
      </c>
      <c r="E51" s="14">
        <f t="shared" ref="E51:F51" si="9">E46+E43+E38+E36+E34</f>
        <v>35752695.850000001</v>
      </c>
      <c r="F51" s="14">
        <f t="shared" si="9"/>
        <v>41673917.450000003</v>
      </c>
    </row>
    <row r="52" spans="1:6" x14ac:dyDescent="0.2">
      <c r="A52" s="5"/>
      <c r="B52" s="5"/>
      <c r="C52" s="16"/>
      <c r="D52" s="24"/>
      <c r="E52" s="12"/>
      <c r="F52" s="12"/>
    </row>
    <row r="53" spans="1:6" x14ac:dyDescent="0.2">
      <c r="A53" s="5"/>
      <c r="B53" s="5"/>
      <c r="C53" s="16"/>
      <c r="D53" s="24"/>
      <c r="E53" s="12"/>
      <c r="F53" s="12"/>
    </row>
    <row r="54" spans="1:6" s="7" customFormat="1" x14ac:dyDescent="0.2">
      <c r="A54" s="5">
        <v>2</v>
      </c>
      <c r="B54" s="5"/>
      <c r="C54" s="16"/>
      <c r="D54" s="25" t="s">
        <v>10</v>
      </c>
      <c r="E54" s="14"/>
      <c r="F54" s="14"/>
    </row>
    <row r="55" spans="1:6" s="7" customFormat="1" x14ac:dyDescent="0.2">
      <c r="A55" s="5"/>
      <c r="B55" s="5">
        <v>21</v>
      </c>
      <c r="C55" s="16"/>
      <c r="D55" s="25" t="s">
        <v>113</v>
      </c>
      <c r="E55" s="14">
        <f t="shared" ref="E55:F55" si="10">SUM(E56:E58)</f>
        <v>247709.36</v>
      </c>
      <c r="F55" s="14">
        <f t="shared" si="10"/>
        <v>696860.19</v>
      </c>
    </row>
    <row r="56" spans="1:6" x14ac:dyDescent="0.2">
      <c r="A56" s="5"/>
      <c r="B56" s="5"/>
      <c r="C56" s="16">
        <v>213</v>
      </c>
      <c r="D56" s="24" t="s">
        <v>132</v>
      </c>
      <c r="E56" s="12">
        <v>106250.08</v>
      </c>
      <c r="F56" s="12">
        <v>413956.77</v>
      </c>
    </row>
    <row r="57" spans="1:6" x14ac:dyDescent="0.2">
      <c r="A57" s="5"/>
      <c r="B57" s="5"/>
      <c r="C57" s="16">
        <v>214</v>
      </c>
      <c r="D57" s="24" t="s">
        <v>133</v>
      </c>
      <c r="E57" s="12">
        <v>130</v>
      </c>
      <c r="F57" s="12">
        <v>6152.8</v>
      </c>
    </row>
    <row r="58" spans="1:6" x14ac:dyDescent="0.2">
      <c r="A58" s="5"/>
      <c r="B58" s="5"/>
      <c r="C58" s="16">
        <v>215</v>
      </c>
      <c r="D58" s="24" t="s">
        <v>86</v>
      </c>
      <c r="E58" s="12">
        <v>141329.28</v>
      </c>
      <c r="F58" s="12">
        <v>276750.62</v>
      </c>
    </row>
    <row r="59" spans="1:6" s="7" customFormat="1" x14ac:dyDescent="0.2">
      <c r="A59" s="5"/>
      <c r="B59" s="5">
        <v>22</v>
      </c>
      <c r="C59" s="16"/>
      <c r="D59" s="25" t="s">
        <v>134</v>
      </c>
      <c r="E59" s="14">
        <f t="shared" ref="E59:F59" si="11">SUM(E60:E62)</f>
        <v>276997.99</v>
      </c>
      <c r="F59" s="14">
        <f t="shared" si="11"/>
        <v>1634632</v>
      </c>
    </row>
    <row r="60" spans="1:6" x14ac:dyDescent="0.2">
      <c r="A60" s="5"/>
      <c r="B60" s="5"/>
      <c r="C60" s="16">
        <v>221</v>
      </c>
      <c r="D60" s="24" t="s">
        <v>87</v>
      </c>
      <c r="E60" s="12">
        <v>8307.57</v>
      </c>
      <c r="F60" s="12">
        <v>1336019.78</v>
      </c>
    </row>
    <row r="61" spans="1:6" x14ac:dyDescent="0.2">
      <c r="A61" s="5"/>
      <c r="B61" s="5"/>
      <c r="C61" s="16">
        <v>222</v>
      </c>
      <c r="D61" s="24" t="s">
        <v>88</v>
      </c>
      <c r="E61" s="12">
        <v>3939</v>
      </c>
      <c r="F61" s="12"/>
    </row>
    <row r="62" spans="1:6" x14ac:dyDescent="0.2">
      <c r="A62" s="5"/>
      <c r="B62" s="5"/>
      <c r="C62" s="16">
        <v>223</v>
      </c>
      <c r="D62" s="24" t="s">
        <v>135</v>
      </c>
      <c r="E62" s="12">
        <f t="shared" ref="E62:F62" si="12">SUM(E63:E64)</f>
        <v>264751.42</v>
      </c>
      <c r="F62" s="12">
        <f t="shared" si="12"/>
        <v>298612.21999999997</v>
      </c>
    </row>
    <row r="63" spans="1:6" hidden="1" x14ac:dyDescent="0.2">
      <c r="A63" s="5"/>
      <c r="B63" s="5"/>
      <c r="C63" s="16"/>
      <c r="D63" s="24" t="s">
        <v>136</v>
      </c>
      <c r="E63" s="12"/>
      <c r="F63" s="12">
        <v>21782.799999999999</v>
      </c>
    </row>
    <row r="64" spans="1:6" hidden="1" x14ac:dyDescent="0.2">
      <c r="A64" s="5"/>
      <c r="B64" s="5"/>
      <c r="C64" s="16"/>
      <c r="D64" s="24" t="s">
        <v>21</v>
      </c>
      <c r="E64" s="12">
        <v>264751.42</v>
      </c>
      <c r="F64" s="12">
        <v>276829.42</v>
      </c>
    </row>
    <row r="65" spans="1:6" s="7" customFormat="1" x14ac:dyDescent="0.2">
      <c r="A65" s="5"/>
      <c r="B65" s="5">
        <v>23</v>
      </c>
      <c r="C65" s="16"/>
      <c r="D65" s="25" t="s">
        <v>114</v>
      </c>
      <c r="E65" s="14">
        <f t="shared" ref="E65:F65" si="13">E66+E71</f>
        <v>216044.3</v>
      </c>
      <c r="F65" s="14">
        <f t="shared" si="13"/>
        <v>54400</v>
      </c>
    </row>
    <row r="66" spans="1:6" s="7" customFormat="1" x14ac:dyDescent="0.2">
      <c r="A66" s="5"/>
      <c r="B66" s="5"/>
      <c r="C66" s="16">
        <v>231</v>
      </c>
      <c r="D66" s="24" t="s">
        <v>89</v>
      </c>
      <c r="E66" s="14">
        <f t="shared" ref="E66:F66" si="14">E67+E68+E69+E70</f>
        <v>215858.3</v>
      </c>
      <c r="F66" s="14">
        <f t="shared" si="14"/>
        <v>54400</v>
      </c>
    </row>
    <row r="67" spans="1:6" hidden="1" x14ac:dyDescent="0.2">
      <c r="A67" s="5"/>
      <c r="B67" s="5"/>
      <c r="C67" s="16"/>
      <c r="D67" s="24" t="s">
        <v>22</v>
      </c>
      <c r="E67" s="12"/>
      <c r="F67" s="12"/>
    </row>
    <row r="68" spans="1:6" hidden="1" x14ac:dyDescent="0.2">
      <c r="A68" s="5"/>
      <c r="B68" s="5"/>
      <c r="C68" s="16"/>
      <c r="D68" s="24" t="s">
        <v>37</v>
      </c>
      <c r="E68" s="12">
        <v>18400</v>
      </c>
      <c r="F68" s="12">
        <v>46400</v>
      </c>
    </row>
    <row r="69" spans="1:6" hidden="1" x14ac:dyDescent="0.2">
      <c r="A69" s="5"/>
      <c r="B69" s="5"/>
      <c r="C69" s="16"/>
      <c r="D69" s="24" t="s">
        <v>45</v>
      </c>
      <c r="E69" s="12"/>
      <c r="F69" s="12"/>
    </row>
    <row r="70" spans="1:6" hidden="1" x14ac:dyDescent="0.2">
      <c r="A70" s="5"/>
      <c r="B70" s="5"/>
      <c r="C70" s="16"/>
      <c r="D70" s="24" t="s">
        <v>40</v>
      </c>
      <c r="E70" s="12">
        <v>197458.3</v>
      </c>
      <c r="F70" s="12">
        <v>8000</v>
      </c>
    </row>
    <row r="71" spans="1:6" x14ac:dyDescent="0.2">
      <c r="A71" s="5"/>
      <c r="B71" s="5"/>
      <c r="C71" s="16">
        <v>232</v>
      </c>
      <c r="D71" s="24" t="s">
        <v>137</v>
      </c>
      <c r="E71" s="12">
        <v>186</v>
      </c>
      <c r="F71" s="12"/>
    </row>
    <row r="72" spans="1:6" s="7" customFormat="1" x14ac:dyDescent="0.2">
      <c r="A72" s="5"/>
      <c r="B72" s="5">
        <v>24</v>
      </c>
      <c r="C72" s="16"/>
      <c r="D72" s="25" t="s">
        <v>35</v>
      </c>
      <c r="E72" s="14">
        <f t="shared" ref="E72:F72" si="15">SUM(E73:E74)</f>
        <v>109874.3</v>
      </c>
      <c r="F72" s="14">
        <f t="shared" si="15"/>
        <v>320673.2</v>
      </c>
    </row>
    <row r="73" spans="1:6" x14ac:dyDescent="0.2">
      <c r="A73" s="5"/>
      <c r="B73" s="5"/>
      <c r="C73" s="16">
        <v>241</v>
      </c>
      <c r="D73" s="24" t="s">
        <v>138</v>
      </c>
      <c r="E73" s="12">
        <v>87200</v>
      </c>
      <c r="F73" s="12">
        <v>59700</v>
      </c>
    </row>
    <row r="74" spans="1:6" x14ac:dyDescent="0.2">
      <c r="A74" s="5"/>
      <c r="B74" s="5"/>
      <c r="C74" s="16">
        <v>242</v>
      </c>
      <c r="D74" s="24" t="s">
        <v>139</v>
      </c>
      <c r="E74" s="12">
        <v>22674.3</v>
      </c>
      <c r="F74" s="12">
        <v>260973.2</v>
      </c>
    </row>
    <row r="75" spans="1:6" s="7" customFormat="1" x14ac:dyDescent="0.2">
      <c r="A75" s="5"/>
      <c r="B75" s="5">
        <v>25</v>
      </c>
      <c r="C75" s="16"/>
      <c r="D75" s="25" t="s">
        <v>115</v>
      </c>
      <c r="E75" s="14">
        <f t="shared" ref="E75:F75" si="16">SUM(E76:E78)</f>
        <v>14902</v>
      </c>
      <c r="F75" s="14">
        <f t="shared" si="16"/>
        <v>109444.93</v>
      </c>
    </row>
    <row r="76" spans="1:6" x14ac:dyDescent="0.2">
      <c r="A76" s="5"/>
      <c r="B76" s="5"/>
      <c r="C76" s="16">
        <v>251</v>
      </c>
      <c r="D76" s="24" t="s">
        <v>90</v>
      </c>
      <c r="E76" s="12">
        <v>13790</v>
      </c>
      <c r="F76" s="12">
        <v>30190</v>
      </c>
    </row>
    <row r="77" spans="1:6" x14ac:dyDescent="0.2">
      <c r="A77" s="5"/>
      <c r="B77" s="5"/>
      <c r="C77" s="16">
        <v>252</v>
      </c>
      <c r="D77" s="24" t="s">
        <v>23</v>
      </c>
      <c r="E77" s="12"/>
      <c r="F77" s="12">
        <v>75437.929999999993</v>
      </c>
    </row>
    <row r="78" spans="1:6" x14ac:dyDescent="0.2">
      <c r="A78" s="5"/>
      <c r="B78" s="5"/>
      <c r="C78" s="16">
        <v>254</v>
      </c>
      <c r="D78" s="24" t="s">
        <v>91</v>
      </c>
      <c r="E78" s="12">
        <v>1112</v>
      </c>
      <c r="F78" s="12">
        <v>3817</v>
      </c>
    </row>
    <row r="79" spans="1:6" s="7" customFormat="1" x14ac:dyDescent="0.2">
      <c r="A79" s="5"/>
      <c r="B79" s="5">
        <v>26</v>
      </c>
      <c r="C79" s="16"/>
      <c r="D79" s="25" t="s">
        <v>50</v>
      </c>
      <c r="E79" s="14">
        <f t="shared" ref="E79:F79" si="17">E80+E81</f>
        <v>2891567.6500000004</v>
      </c>
      <c r="F79" s="14">
        <f t="shared" si="17"/>
        <v>2891532.6500000004</v>
      </c>
    </row>
    <row r="80" spans="1:6" x14ac:dyDescent="0.2">
      <c r="A80" s="5"/>
      <c r="B80" s="5"/>
      <c r="C80" s="16">
        <v>261</v>
      </c>
      <c r="D80" s="24" t="s">
        <v>116</v>
      </c>
      <c r="E80" s="12">
        <v>2235411.9700000002</v>
      </c>
      <c r="F80" s="12">
        <v>2235411.9700000002</v>
      </c>
    </row>
    <row r="81" spans="1:6" s="7" customFormat="1" x14ac:dyDescent="0.2">
      <c r="A81" s="5"/>
      <c r="B81" s="5"/>
      <c r="C81" s="16">
        <v>269</v>
      </c>
      <c r="D81" s="25" t="s">
        <v>117</v>
      </c>
      <c r="E81" s="17">
        <f t="shared" ref="E81:F81" si="18">E82+E83</f>
        <v>656155.67999999993</v>
      </c>
      <c r="F81" s="17">
        <f t="shared" si="18"/>
        <v>656120.67999999993</v>
      </c>
    </row>
    <row r="82" spans="1:6" hidden="1" x14ac:dyDescent="0.2">
      <c r="A82" s="5"/>
      <c r="B82" s="5"/>
      <c r="C82" s="16"/>
      <c r="D82" s="24" t="s">
        <v>24</v>
      </c>
      <c r="E82" s="12">
        <v>132241.37</v>
      </c>
      <c r="F82" s="12">
        <v>132241.37</v>
      </c>
    </row>
    <row r="83" spans="1:6" hidden="1" x14ac:dyDescent="0.2">
      <c r="A83" s="5"/>
      <c r="B83" s="5"/>
      <c r="C83" s="16"/>
      <c r="D83" s="24" t="s">
        <v>38</v>
      </c>
      <c r="E83" s="12">
        <v>523914.31</v>
      </c>
      <c r="F83" s="12">
        <v>523879.31</v>
      </c>
    </row>
    <row r="84" spans="1:6" s="7" customFormat="1" x14ac:dyDescent="0.2">
      <c r="A84" s="5"/>
      <c r="B84" s="5">
        <v>27</v>
      </c>
      <c r="C84" s="16"/>
      <c r="D84" s="25" t="s">
        <v>62</v>
      </c>
      <c r="E84" s="14">
        <f t="shared" ref="E84:F84" si="19">SUM(E85:E87)</f>
        <v>19503823.739999998</v>
      </c>
      <c r="F84" s="14">
        <f t="shared" si="19"/>
        <v>2401271.14</v>
      </c>
    </row>
    <row r="85" spans="1:6" s="1" customFormat="1" x14ac:dyDescent="0.2">
      <c r="A85" s="5"/>
      <c r="B85" s="5"/>
      <c r="C85" s="16">
        <v>271</v>
      </c>
      <c r="D85" s="24" t="s">
        <v>92</v>
      </c>
      <c r="E85" s="12">
        <f>5388855.33+283015.2</f>
        <v>5671870.5300000003</v>
      </c>
      <c r="F85" s="12">
        <v>283015.2</v>
      </c>
    </row>
    <row r="86" spans="1:6" s="1" customFormat="1" x14ac:dyDescent="0.2">
      <c r="A86" s="5"/>
      <c r="B86" s="5"/>
      <c r="C86" s="16">
        <v>272</v>
      </c>
      <c r="D86" s="24" t="s">
        <v>93</v>
      </c>
      <c r="E86" s="12">
        <f>3113167.23+489895.94</f>
        <v>3603063.17</v>
      </c>
      <c r="F86" s="12">
        <v>489895.94</v>
      </c>
    </row>
    <row r="87" spans="1:6" s="1" customFormat="1" x14ac:dyDescent="0.2">
      <c r="A87" s="5"/>
      <c r="B87" s="5"/>
      <c r="C87" s="16">
        <v>273</v>
      </c>
      <c r="D87" s="24" t="s">
        <v>94</v>
      </c>
      <c r="E87" s="12">
        <f>1704815+8524075.04</f>
        <v>10228890.039999999</v>
      </c>
      <c r="F87" s="12">
        <v>1628360</v>
      </c>
    </row>
    <row r="88" spans="1:6" s="7" customFormat="1" x14ac:dyDescent="0.2">
      <c r="A88" s="5"/>
      <c r="B88" s="5">
        <v>28</v>
      </c>
      <c r="C88" s="16"/>
      <c r="D88" s="25" t="s">
        <v>140</v>
      </c>
      <c r="E88" s="14">
        <f t="shared" ref="E88:F88" si="20">E89+E90</f>
        <v>195586.85</v>
      </c>
      <c r="F88" s="14">
        <f t="shared" si="20"/>
        <v>261134.41999999998</v>
      </c>
    </row>
    <row r="89" spans="1:6" x14ac:dyDescent="0.2">
      <c r="A89" s="5"/>
      <c r="B89" s="5"/>
      <c r="C89" s="16">
        <v>281</v>
      </c>
      <c r="D89" s="24" t="s">
        <v>141</v>
      </c>
      <c r="E89" s="12"/>
      <c r="F89" s="12">
        <v>181746.18</v>
      </c>
    </row>
    <row r="90" spans="1:6" x14ac:dyDescent="0.2">
      <c r="A90" s="5"/>
      <c r="B90" s="5"/>
      <c r="C90" s="16">
        <v>282</v>
      </c>
      <c r="D90" s="24" t="s">
        <v>142</v>
      </c>
      <c r="E90" s="12">
        <f t="shared" ref="E90:F90" si="21">E91+E92+E93+E94</f>
        <v>195586.85</v>
      </c>
      <c r="F90" s="12">
        <f t="shared" si="21"/>
        <v>79388.239999999991</v>
      </c>
    </row>
    <row r="91" spans="1:6" hidden="1" x14ac:dyDescent="0.2">
      <c r="A91" s="5"/>
      <c r="B91" s="5"/>
      <c r="C91" s="16"/>
      <c r="D91" s="24" t="s">
        <v>143</v>
      </c>
      <c r="E91" s="12">
        <v>56350.32</v>
      </c>
      <c r="F91" s="12">
        <v>40474</v>
      </c>
    </row>
    <row r="92" spans="1:6" hidden="1" x14ac:dyDescent="0.2">
      <c r="A92" s="5"/>
      <c r="B92" s="5"/>
      <c r="C92" s="16"/>
      <c r="D92" s="24" t="s">
        <v>39</v>
      </c>
      <c r="E92" s="12">
        <v>139236.53</v>
      </c>
      <c r="F92" s="12">
        <v>38914.239999999998</v>
      </c>
    </row>
    <row r="93" spans="1:6" hidden="1" x14ac:dyDescent="0.2">
      <c r="A93" s="5"/>
      <c r="B93" s="5"/>
      <c r="C93" s="16"/>
      <c r="D93" s="24" t="s">
        <v>42</v>
      </c>
      <c r="E93" s="12"/>
      <c r="F93" s="12"/>
    </row>
    <row r="94" spans="1:6" hidden="1" x14ac:dyDescent="0.2">
      <c r="A94" s="5"/>
      <c r="B94" s="5"/>
      <c r="C94" s="16"/>
      <c r="D94" s="24" t="s">
        <v>8</v>
      </c>
      <c r="E94" s="12"/>
      <c r="F94" s="12"/>
    </row>
    <row r="95" spans="1:6" s="7" customFormat="1" x14ac:dyDescent="0.2">
      <c r="A95" s="5"/>
      <c r="B95" s="5">
        <v>29</v>
      </c>
      <c r="C95" s="16"/>
      <c r="D95" s="25" t="s">
        <v>118</v>
      </c>
      <c r="E95" s="14">
        <f t="shared" ref="E95:F95" si="22">SUM(E96:E103)</f>
        <v>820805.73</v>
      </c>
      <c r="F95" s="14">
        <f t="shared" si="22"/>
        <v>475085.53</v>
      </c>
    </row>
    <row r="96" spans="1:6" x14ac:dyDescent="0.2">
      <c r="A96" s="5"/>
      <c r="B96" s="5"/>
      <c r="C96" s="16">
        <v>291</v>
      </c>
      <c r="D96" s="24" t="s">
        <v>95</v>
      </c>
      <c r="E96" s="12"/>
      <c r="F96" s="12">
        <v>3000</v>
      </c>
    </row>
    <row r="97" spans="1:6" x14ac:dyDescent="0.2">
      <c r="A97" s="5"/>
      <c r="B97" s="5"/>
      <c r="C97" s="16">
        <v>292</v>
      </c>
      <c r="D97" s="24" t="s">
        <v>96</v>
      </c>
      <c r="E97" s="12">
        <v>349184.99</v>
      </c>
      <c r="F97" s="12">
        <v>152947.89000000001</v>
      </c>
    </row>
    <row r="98" spans="1:6" x14ac:dyDescent="0.2">
      <c r="A98" s="5"/>
      <c r="B98" s="5"/>
      <c r="C98" s="16">
        <v>293</v>
      </c>
      <c r="D98" s="24" t="s">
        <v>97</v>
      </c>
      <c r="E98" s="12"/>
      <c r="F98" s="12"/>
    </row>
    <row r="99" spans="1:6" x14ac:dyDescent="0.2">
      <c r="A99" s="5"/>
      <c r="B99" s="5"/>
      <c r="C99" s="16">
        <v>295</v>
      </c>
      <c r="D99" s="24" t="s">
        <v>144</v>
      </c>
      <c r="E99" s="12">
        <v>94400</v>
      </c>
      <c r="F99" s="12">
        <v>94400</v>
      </c>
    </row>
    <row r="100" spans="1:6" x14ac:dyDescent="0.2">
      <c r="A100" s="5"/>
      <c r="B100" s="5"/>
      <c r="C100" s="16">
        <v>296</v>
      </c>
      <c r="D100" s="24" t="s">
        <v>145</v>
      </c>
      <c r="E100" s="12">
        <v>370083.52</v>
      </c>
      <c r="F100" s="12">
        <v>144471.25</v>
      </c>
    </row>
    <row r="101" spans="1:6" x14ac:dyDescent="0.2">
      <c r="A101" s="5"/>
      <c r="B101" s="5"/>
      <c r="C101" s="16">
        <v>297</v>
      </c>
      <c r="D101" s="24" t="s">
        <v>98</v>
      </c>
      <c r="E101" s="12">
        <v>7137.22</v>
      </c>
      <c r="F101" s="12">
        <v>80266.39</v>
      </c>
    </row>
    <row r="102" spans="1:6" x14ac:dyDescent="0.2">
      <c r="A102" s="5"/>
      <c r="B102" s="5"/>
      <c r="C102" s="16">
        <v>299</v>
      </c>
      <c r="D102" s="24" t="s">
        <v>43</v>
      </c>
      <c r="E102" s="12"/>
      <c r="F102" s="12"/>
    </row>
    <row r="103" spans="1:6" hidden="1" x14ac:dyDescent="0.2">
      <c r="A103" s="5"/>
      <c r="B103" s="5"/>
      <c r="C103" s="16"/>
      <c r="D103" s="24" t="s">
        <v>52</v>
      </c>
      <c r="E103" s="12"/>
      <c r="F103" s="12"/>
    </row>
    <row r="104" spans="1:6" s="7" customFormat="1" x14ac:dyDescent="0.2">
      <c r="A104" s="5"/>
      <c r="B104" s="5"/>
      <c r="C104" s="16"/>
      <c r="D104" s="25" t="s">
        <v>63</v>
      </c>
      <c r="E104" s="14">
        <f t="shared" ref="E104:F104" si="23">E95+E88+E84+E79+E75+E72+E65+E59+E55</f>
        <v>24277311.919999998</v>
      </c>
      <c r="F104" s="14">
        <f t="shared" si="23"/>
        <v>8845034.0600000005</v>
      </c>
    </row>
    <row r="105" spans="1:6" s="7" customFormat="1" x14ac:dyDescent="0.2">
      <c r="A105" s="5"/>
      <c r="B105" s="5"/>
      <c r="C105" s="16"/>
      <c r="D105" s="25"/>
      <c r="E105" s="14"/>
      <c r="F105" s="14"/>
    </row>
    <row r="106" spans="1:6" s="7" customFormat="1" x14ac:dyDescent="0.2">
      <c r="A106" s="5">
        <v>3</v>
      </c>
      <c r="B106" s="5"/>
      <c r="C106" s="16"/>
      <c r="D106" s="25" t="s">
        <v>11</v>
      </c>
      <c r="E106" s="14"/>
      <c r="F106" s="14"/>
    </row>
    <row r="107" spans="1:6" s="7" customFormat="1" x14ac:dyDescent="0.2">
      <c r="A107" s="5"/>
      <c r="B107" s="5">
        <v>31</v>
      </c>
      <c r="C107" s="16"/>
      <c r="D107" s="25" t="s">
        <v>119</v>
      </c>
      <c r="E107" s="14">
        <f t="shared" ref="E107:F107" si="24">SUM(E108:E109)</f>
        <v>76551.53</v>
      </c>
      <c r="F107" s="14">
        <f t="shared" si="24"/>
        <v>105379.03</v>
      </c>
    </row>
    <row r="108" spans="1:6" x14ac:dyDescent="0.2">
      <c r="A108" s="5"/>
      <c r="B108" s="5"/>
      <c r="C108" s="16">
        <v>311</v>
      </c>
      <c r="D108" s="24" t="s">
        <v>99</v>
      </c>
      <c r="E108" s="12">
        <v>76551.53</v>
      </c>
      <c r="F108" s="12">
        <v>105379.03</v>
      </c>
    </row>
    <row r="109" spans="1:6" x14ac:dyDescent="0.2">
      <c r="A109" s="5"/>
      <c r="B109" s="5"/>
      <c r="C109" s="16">
        <v>313</v>
      </c>
      <c r="D109" s="24" t="s">
        <v>25</v>
      </c>
      <c r="E109" s="12"/>
      <c r="F109" s="12"/>
    </row>
    <row r="110" spans="1:6" s="7" customFormat="1" x14ac:dyDescent="0.2">
      <c r="A110" s="5"/>
      <c r="B110" s="5">
        <v>32</v>
      </c>
      <c r="C110" s="16"/>
      <c r="D110" s="25" t="s">
        <v>64</v>
      </c>
      <c r="E110" s="14">
        <f t="shared" ref="E110:F110" si="25">SUM(E111:E112)</f>
        <v>0</v>
      </c>
      <c r="F110" s="14">
        <f t="shared" si="25"/>
        <v>0</v>
      </c>
    </row>
    <row r="111" spans="1:6" x14ac:dyDescent="0.2">
      <c r="A111" s="5"/>
      <c r="B111" s="5"/>
      <c r="C111" s="16">
        <v>322</v>
      </c>
      <c r="D111" s="24" t="s">
        <v>26</v>
      </c>
      <c r="E111" s="12"/>
      <c r="F111" s="12"/>
    </row>
    <row r="112" spans="1:6" x14ac:dyDescent="0.2">
      <c r="A112" s="5"/>
      <c r="B112" s="5"/>
      <c r="C112" s="16">
        <v>323</v>
      </c>
      <c r="D112" s="24" t="s">
        <v>100</v>
      </c>
      <c r="E112" s="12"/>
      <c r="F112" s="12"/>
    </row>
    <row r="113" spans="1:6" s="7" customFormat="1" x14ac:dyDescent="0.2">
      <c r="A113" s="5"/>
      <c r="B113" s="5">
        <v>33</v>
      </c>
      <c r="C113" s="16"/>
      <c r="D113" s="25" t="s">
        <v>146</v>
      </c>
      <c r="E113" s="14">
        <f t="shared" ref="E113:F113" si="26">E114+E115+E118+E119</f>
        <v>99492.5</v>
      </c>
      <c r="F113" s="14">
        <f t="shared" si="26"/>
        <v>168715.96</v>
      </c>
    </row>
    <row r="114" spans="1:6" x14ac:dyDescent="0.2">
      <c r="A114" s="5"/>
      <c r="B114" s="5"/>
      <c r="C114" s="16">
        <v>331</v>
      </c>
      <c r="D114" s="24" t="s">
        <v>101</v>
      </c>
      <c r="E114" s="12">
        <v>27334</v>
      </c>
      <c r="F114" s="12">
        <v>42164</v>
      </c>
    </row>
    <row r="115" spans="1:6" s="7" customFormat="1" x14ac:dyDescent="0.2">
      <c r="A115" s="5"/>
      <c r="B115" s="5"/>
      <c r="C115" s="16">
        <v>332</v>
      </c>
      <c r="D115" s="25" t="s">
        <v>147</v>
      </c>
      <c r="E115" s="14">
        <f t="shared" ref="E115:F115" si="27">E116+E117</f>
        <v>55533.39</v>
      </c>
      <c r="F115" s="14">
        <f t="shared" si="27"/>
        <v>109992.41</v>
      </c>
    </row>
    <row r="116" spans="1:6" hidden="1" x14ac:dyDescent="0.2">
      <c r="A116" s="5"/>
      <c r="B116" s="5"/>
      <c r="C116" s="16"/>
      <c r="D116" s="24" t="s">
        <v>148</v>
      </c>
      <c r="E116" s="12">
        <v>55533.39</v>
      </c>
      <c r="F116" s="12">
        <v>109992.41</v>
      </c>
    </row>
    <row r="117" spans="1:6" hidden="1" x14ac:dyDescent="0.2">
      <c r="A117" s="5"/>
      <c r="B117" s="5"/>
      <c r="C117" s="16"/>
      <c r="D117" s="24" t="s">
        <v>149</v>
      </c>
      <c r="E117" s="12"/>
      <c r="F117" s="12"/>
    </row>
    <row r="118" spans="1:6" x14ac:dyDescent="0.2">
      <c r="A118" s="5"/>
      <c r="B118" s="5"/>
      <c r="C118" s="16">
        <v>333</v>
      </c>
      <c r="D118" s="24" t="s">
        <v>102</v>
      </c>
      <c r="E118" s="12">
        <v>16625.11</v>
      </c>
      <c r="F118" s="12">
        <v>12802.55</v>
      </c>
    </row>
    <row r="119" spans="1:6" x14ac:dyDescent="0.2">
      <c r="A119" s="5"/>
      <c r="B119" s="5"/>
      <c r="C119" s="16">
        <v>334</v>
      </c>
      <c r="D119" s="24" t="s">
        <v>150</v>
      </c>
      <c r="E119" s="12"/>
      <c r="F119" s="12">
        <v>3757</v>
      </c>
    </row>
    <row r="120" spans="1:6" s="7" customFormat="1" ht="25.5" x14ac:dyDescent="0.2">
      <c r="A120" s="5"/>
      <c r="B120" s="5">
        <v>34</v>
      </c>
      <c r="C120" s="16"/>
      <c r="D120" s="26" t="s">
        <v>151</v>
      </c>
      <c r="E120" s="14">
        <f t="shared" ref="E120:F120" si="28">SUM(E121:E124)</f>
        <v>33759.35</v>
      </c>
      <c r="F120" s="14">
        <f t="shared" si="28"/>
        <v>730701.78</v>
      </c>
    </row>
    <row r="121" spans="1:6" x14ac:dyDescent="0.2">
      <c r="A121" s="5"/>
      <c r="B121" s="5"/>
      <c r="C121" s="16">
        <v>341</v>
      </c>
      <c r="D121" s="24" t="s">
        <v>27</v>
      </c>
      <c r="E121" s="12">
        <v>29600</v>
      </c>
      <c r="F121" s="12">
        <v>724283.78</v>
      </c>
    </row>
    <row r="122" spans="1:6" x14ac:dyDescent="0.2">
      <c r="A122" s="5"/>
      <c r="B122" s="5"/>
      <c r="C122" s="16">
        <v>342</v>
      </c>
      <c r="D122" s="24" t="s">
        <v>152</v>
      </c>
      <c r="E122" s="12"/>
      <c r="F122" s="12"/>
    </row>
    <row r="123" spans="1:6" x14ac:dyDescent="0.2">
      <c r="A123" s="5"/>
      <c r="B123" s="5"/>
      <c r="C123" s="16">
        <v>343</v>
      </c>
      <c r="D123" s="24" t="s">
        <v>153</v>
      </c>
      <c r="E123" s="12">
        <v>4159.3500000000004</v>
      </c>
      <c r="F123" s="12">
        <v>6418</v>
      </c>
    </row>
    <row r="124" spans="1:6" x14ac:dyDescent="0.2">
      <c r="A124" s="5"/>
      <c r="B124" s="5"/>
      <c r="C124" s="16">
        <v>362</v>
      </c>
      <c r="D124" s="24" t="s">
        <v>49</v>
      </c>
      <c r="E124" s="12"/>
      <c r="F124" s="12"/>
    </row>
    <row r="125" spans="1:6" s="7" customFormat="1" x14ac:dyDescent="0.2">
      <c r="A125" s="5"/>
      <c r="B125" s="5">
        <v>35</v>
      </c>
      <c r="C125" s="16"/>
      <c r="D125" s="25" t="s">
        <v>154</v>
      </c>
      <c r="E125" s="14">
        <f t="shared" ref="E125:F125" si="29">SUM(E126)</f>
        <v>88484.24</v>
      </c>
      <c r="F125" s="14">
        <f t="shared" si="29"/>
        <v>0</v>
      </c>
    </row>
    <row r="126" spans="1:6" x14ac:dyDescent="0.2">
      <c r="A126" s="5"/>
      <c r="B126" s="5"/>
      <c r="C126" s="16">
        <v>353</v>
      </c>
      <c r="D126" s="24" t="s">
        <v>155</v>
      </c>
      <c r="E126" s="12">
        <v>88484.24</v>
      </c>
      <c r="F126" s="12"/>
    </row>
    <row r="127" spans="1:6" s="7" customFormat="1" x14ac:dyDescent="0.2">
      <c r="A127" s="5"/>
      <c r="B127" s="5">
        <v>36</v>
      </c>
      <c r="C127" s="16"/>
      <c r="D127" s="25" t="s">
        <v>71</v>
      </c>
      <c r="E127" s="14"/>
      <c r="F127" s="14"/>
    </row>
    <row r="128" spans="1:6" x14ac:dyDescent="0.2">
      <c r="A128" s="5"/>
      <c r="B128" s="5"/>
      <c r="C128" s="16">
        <v>365</v>
      </c>
      <c r="D128" s="24" t="s">
        <v>156</v>
      </c>
      <c r="E128" s="12"/>
      <c r="F128" s="12"/>
    </row>
    <row r="129" spans="1:6" s="7" customFormat="1" x14ac:dyDescent="0.2">
      <c r="A129" s="5"/>
      <c r="B129" s="5">
        <v>39</v>
      </c>
      <c r="C129" s="16"/>
      <c r="D129" s="25" t="s">
        <v>65</v>
      </c>
      <c r="E129" s="14">
        <f t="shared" ref="E129:F129" si="30">SUM(E130:E136)</f>
        <v>130304.04</v>
      </c>
      <c r="F129" s="14">
        <f t="shared" si="30"/>
        <v>253587.5</v>
      </c>
    </row>
    <row r="130" spans="1:6" s="1" customFormat="1" x14ac:dyDescent="0.2">
      <c r="A130" s="5"/>
      <c r="B130" s="5"/>
      <c r="C130" s="16">
        <v>391</v>
      </c>
      <c r="D130" s="24" t="s">
        <v>157</v>
      </c>
      <c r="E130" s="12">
        <v>12731.66</v>
      </c>
      <c r="F130" s="12">
        <v>37757.910000000003</v>
      </c>
    </row>
    <row r="131" spans="1:6" x14ac:dyDescent="0.2">
      <c r="A131" s="5"/>
      <c r="B131" s="5"/>
      <c r="C131" s="16">
        <v>392</v>
      </c>
      <c r="D131" s="24" t="s">
        <v>158</v>
      </c>
      <c r="E131" s="12">
        <v>17779.810000000001</v>
      </c>
      <c r="F131" s="12">
        <v>14158.49</v>
      </c>
    </row>
    <row r="132" spans="1:6" x14ac:dyDescent="0.2">
      <c r="A132" s="5"/>
      <c r="B132" s="5"/>
      <c r="C132" s="16">
        <v>395</v>
      </c>
      <c r="D132" s="24" t="s">
        <v>159</v>
      </c>
      <c r="E132" s="12">
        <v>2489.9</v>
      </c>
      <c r="F132" s="12">
        <v>1407.48</v>
      </c>
    </row>
    <row r="133" spans="1:6" x14ac:dyDescent="0.2">
      <c r="A133" s="5"/>
      <c r="B133" s="5"/>
      <c r="C133" s="16">
        <v>396</v>
      </c>
      <c r="D133" s="24" t="s">
        <v>160</v>
      </c>
      <c r="E133" s="12">
        <v>21334.560000000001</v>
      </c>
      <c r="F133" s="12">
        <v>14941.62</v>
      </c>
    </row>
    <row r="134" spans="1:6" x14ac:dyDescent="0.2">
      <c r="A134" s="5"/>
      <c r="B134" s="5"/>
      <c r="C134" s="16">
        <v>397</v>
      </c>
      <c r="D134" s="24" t="s">
        <v>161</v>
      </c>
      <c r="E134" s="12">
        <v>58435.88</v>
      </c>
      <c r="F134" s="12">
        <v>160018.98000000001</v>
      </c>
    </row>
    <row r="135" spans="1:6" x14ac:dyDescent="0.2">
      <c r="A135" s="5"/>
      <c r="B135" s="5"/>
      <c r="C135" s="16">
        <v>399</v>
      </c>
      <c r="D135" s="24" t="s">
        <v>162</v>
      </c>
      <c r="E135" s="12">
        <v>17532.23</v>
      </c>
      <c r="F135" s="12">
        <v>25303.02</v>
      </c>
    </row>
    <row r="136" spans="1:6" x14ac:dyDescent="0.2">
      <c r="A136" s="5"/>
      <c r="B136" s="5"/>
      <c r="C136" s="16">
        <v>399</v>
      </c>
      <c r="D136" s="24" t="s">
        <v>103</v>
      </c>
      <c r="E136" s="12"/>
      <c r="F136" s="12"/>
    </row>
    <row r="137" spans="1:6" s="7" customFormat="1" x14ac:dyDescent="0.2">
      <c r="A137" s="5"/>
      <c r="B137" s="5"/>
      <c r="C137" s="16"/>
      <c r="D137" s="25" t="s">
        <v>76</v>
      </c>
      <c r="E137" s="14">
        <f t="shared" ref="E137:F137" si="31">E129+E127+E125+E120+E113+E110+E107</f>
        <v>428591.66000000003</v>
      </c>
      <c r="F137" s="14">
        <f t="shared" si="31"/>
        <v>1258384.27</v>
      </c>
    </row>
    <row r="138" spans="1:6" x14ac:dyDescent="0.2">
      <c r="A138" s="5"/>
      <c r="B138" s="5"/>
      <c r="C138" s="16"/>
      <c r="D138" s="24"/>
      <c r="E138" s="12"/>
      <c r="F138" s="12"/>
    </row>
    <row r="139" spans="1:6" s="7" customFormat="1" x14ac:dyDescent="0.2">
      <c r="A139" s="5">
        <v>4</v>
      </c>
      <c r="B139" s="5"/>
      <c r="C139" s="16"/>
      <c r="D139" s="25" t="s">
        <v>66</v>
      </c>
      <c r="E139" s="14"/>
      <c r="F139" s="14"/>
    </row>
    <row r="140" spans="1:6" x14ac:dyDescent="0.2">
      <c r="A140" s="5"/>
      <c r="B140" s="5"/>
      <c r="C140" s="16">
        <v>421</v>
      </c>
      <c r="D140" s="24" t="s">
        <v>104</v>
      </c>
      <c r="E140" s="12">
        <v>164361</v>
      </c>
      <c r="F140" s="12">
        <v>30000</v>
      </c>
    </row>
    <row r="141" spans="1:6" x14ac:dyDescent="0.2">
      <c r="A141" s="5"/>
      <c r="B141" s="5"/>
      <c r="C141" s="16">
        <v>424</v>
      </c>
      <c r="D141" s="24" t="s">
        <v>28</v>
      </c>
      <c r="E141" s="12">
        <v>1338693.83</v>
      </c>
      <c r="F141" s="12">
        <v>1339228.3999999999</v>
      </c>
    </row>
    <row r="142" spans="1:6" x14ac:dyDescent="0.2">
      <c r="A142" s="5"/>
      <c r="B142" s="5"/>
      <c r="C142" s="16">
        <v>425</v>
      </c>
      <c r="D142" s="24" t="s">
        <v>29</v>
      </c>
      <c r="E142" s="12">
        <v>15000</v>
      </c>
      <c r="F142" s="12">
        <v>55000</v>
      </c>
    </row>
    <row r="143" spans="1:6" x14ac:dyDescent="0.2">
      <c r="A143" s="5"/>
      <c r="B143" s="5"/>
      <c r="C143" s="16">
        <v>432</v>
      </c>
      <c r="D143" s="24" t="s">
        <v>105</v>
      </c>
      <c r="E143" s="12">
        <v>59697861.359999999</v>
      </c>
      <c r="F143" s="12">
        <v>49979445.619999997</v>
      </c>
    </row>
    <row r="144" spans="1:6" x14ac:dyDescent="0.2">
      <c r="A144" s="5"/>
      <c r="B144" s="5"/>
      <c r="C144" s="16">
        <v>433</v>
      </c>
      <c r="D144" s="24" t="s">
        <v>30</v>
      </c>
      <c r="E144" s="12">
        <v>4036853.58</v>
      </c>
      <c r="F144" s="12">
        <v>4196760.3099999996</v>
      </c>
    </row>
    <row r="145" spans="1:6" x14ac:dyDescent="0.2">
      <c r="A145" s="5"/>
      <c r="B145" s="5"/>
      <c r="C145" s="16">
        <v>441</v>
      </c>
      <c r="D145" s="24" t="s">
        <v>106</v>
      </c>
      <c r="E145" s="12"/>
      <c r="F145" s="12">
        <v>163400</v>
      </c>
    </row>
    <row r="146" spans="1:6" s="7" customFormat="1" x14ac:dyDescent="0.2">
      <c r="A146" s="5"/>
      <c r="B146" s="5"/>
      <c r="C146" s="16"/>
      <c r="D146" s="25" t="s">
        <v>80</v>
      </c>
      <c r="E146" s="14">
        <f t="shared" ref="E146:F146" si="32">SUM(E140:E145)</f>
        <v>65252769.769999996</v>
      </c>
      <c r="F146" s="14">
        <f t="shared" si="32"/>
        <v>55763834.329999998</v>
      </c>
    </row>
    <row r="147" spans="1:6" x14ac:dyDescent="0.2">
      <c r="A147" s="5"/>
      <c r="B147" s="5"/>
      <c r="C147" s="16"/>
      <c r="D147" s="24"/>
      <c r="E147" s="12"/>
      <c r="F147" s="12"/>
    </row>
    <row r="148" spans="1:6" s="7" customFormat="1" x14ac:dyDescent="0.2">
      <c r="A148" s="5">
        <v>9</v>
      </c>
      <c r="B148" s="5"/>
      <c r="C148" s="16"/>
      <c r="D148" s="25" t="s">
        <v>67</v>
      </c>
      <c r="E148" s="14"/>
      <c r="F148" s="14"/>
    </row>
    <row r="149" spans="1:6" x14ac:dyDescent="0.2">
      <c r="A149" s="5"/>
      <c r="B149" s="5"/>
      <c r="C149" s="16">
        <v>921</v>
      </c>
      <c r="D149" s="24" t="s">
        <v>44</v>
      </c>
      <c r="E149" s="12"/>
      <c r="F149" s="12">
        <v>0</v>
      </c>
    </row>
    <row r="150" spans="1:6" s="7" customFormat="1" x14ac:dyDescent="0.2">
      <c r="A150" s="5"/>
      <c r="B150" s="5"/>
      <c r="C150" s="16"/>
      <c r="D150" s="25" t="s">
        <v>79</v>
      </c>
      <c r="E150" s="14">
        <f t="shared" ref="E150:F150" si="33">E149</f>
        <v>0</v>
      </c>
      <c r="F150" s="14">
        <f t="shared" si="33"/>
        <v>0</v>
      </c>
    </row>
    <row r="151" spans="1:6" x14ac:dyDescent="0.2">
      <c r="A151" s="5"/>
      <c r="B151" s="5"/>
      <c r="C151" s="16"/>
      <c r="D151" s="24"/>
      <c r="E151" s="12"/>
      <c r="F151" s="12"/>
    </row>
    <row r="152" spans="1:6" s="7" customFormat="1" x14ac:dyDescent="0.2">
      <c r="A152" s="5">
        <v>5</v>
      </c>
      <c r="B152" s="5"/>
      <c r="C152" s="16"/>
      <c r="D152" s="25" t="s">
        <v>69</v>
      </c>
      <c r="E152" s="14"/>
      <c r="F152" s="14"/>
    </row>
    <row r="153" spans="1:6" x14ac:dyDescent="0.2">
      <c r="A153" s="5"/>
      <c r="B153" s="5"/>
      <c r="C153" s="16">
        <v>524</v>
      </c>
      <c r="D153" s="24" t="s">
        <v>70</v>
      </c>
      <c r="E153" s="13">
        <v>1768672.91</v>
      </c>
      <c r="F153" s="13">
        <v>2229292.31</v>
      </c>
    </row>
    <row r="154" spans="1:6" s="7" customFormat="1" x14ac:dyDescent="0.2">
      <c r="A154" s="5"/>
      <c r="B154" s="5"/>
      <c r="C154" s="16"/>
      <c r="D154" s="25" t="s">
        <v>120</v>
      </c>
      <c r="E154" s="15">
        <f t="shared" ref="E154:F154" si="34">SUM(E153)</f>
        <v>1768672.91</v>
      </c>
      <c r="F154" s="15">
        <f t="shared" si="34"/>
        <v>2229292.31</v>
      </c>
    </row>
    <row r="155" spans="1:6" s="7" customFormat="1" x14ac:dyDescent="0.2">
      <c r="A155" s="5"/>
      <c r="B155" s="5"/>
      <c r="C155" s="16"/>
      <c r="D155" s="25"/>
      <c r="E155" s="15"/>
      <c r="F155" s="15"/>
    </row>
    <row r="156" spans="1:6" s="7" customFormat="1" x14ac:dyDescent="0.2">
      <c r="A156" s="5">
        <v>6</v>
      </c>
      <c r="B156" s="5"/>
      <c r="C156" s="16"/>
      <c r="D156" s="25" t="s">
        <v>68</v>
      </c>
      <c r="E156" s="15"/>
      <c r="F156" s="15"/>
    </row>
    <row r="157" spans="1:6" x14ac:dyDescent="0.2">
      <c r="A157" s="5"/>
      <c r="B157" s="5"/>
      <c r="C157" s="16">
        <v>613</v>
      </c>
      <c r="D157" s="24" t="s">
        <v>53</v>
      </c>
      <c r="E157" s="13"/>
      <c r="F157" s="13"/>
    </row>
    <row r="158" spans="1:6" x14ac:dyDescent="0.2">
      <c r="A158" s="5"/>
      <c r="B158" s="5"/>
      <c r="C158" s="16">
        <v>614</v>
      </c>
      <c r="D158" s="24" t="s">
        <v>163</v>
      </c>
      <c r="E158" s="13">
        <v>54984</v>
      </c>
      <c r="F158" s="12"/>
    </row>
    <row r="159" spans="1:6" x14ac:dyDescent="0.2">
      <c r="A159" s="5"/>
      <c r="B159" s="5"/>
      <c r="C159" s="16">
        <v>616</v>
      </c>
      <c r="D159" s="24" t="s">
        <v>33</v>
      </c>
      <c r="E159" s="13"/>
      <c r="F159" s="12"/>
    </row>
    <row r="160" spans="1:6" x14ac:dyDescent="0.2">
      <c r="A160" s="5"/>
      <c r="B160" s="5"/>
      <c r="C160" s="16">
        <v>617</v>
      </c>
      <c r="D160" s="24" t="s">
        <v>107</v>
      </c>
      <c r="E160" s="13">
        <v>34873.25</v>
      </c>
      <c r="F160" s="12">
        <v>44400</v>
      </c>
    </row>
    <row r="161" spans="1:6" x14ac:dyDescent="0.2">
      <c r="A161" s="5"/>
      <c r="B161" s="5"/>
      <c r="C161" s="16">
        <v>621</v>
      </c>
      <c r="D161" s="24" t="s">
        <v>83</v>
      </c>
      <c r="E161" s="13"/>
      <c r="F161" s="13"/>
    </row>
    <row r="162" spans="1:6" x14ac:dyDescent="0.2">
      <c r="A162" s="5"/>
      <c r="B162" s="5"/>
      <c r="C162" s="16">
        <v>622</v>
      </c>
      <c r="D162" s="24" t="s">
        <v>31</v>
      </c>
      <c r="E162" s="13"/>
      <c r="F162" s="13"/>
    </row>
    <row r="163" spans="1:6" x14ac:dyDescent="0.2">
      <c r="A163" s="5"/>
      <c r="B163" s="5"/>
      <c r="C163" s="16">
        <v>635</v>
      </c>
      <c r="D163" s="24" t="s">
        <v>51</v>
      </c>
      <c r="E163" s="13"/>
      <c r="F163" s="13">
        <v>107325.72</v>
      </c>
    </row>
    <row r="164" spans="1:6" x14ac:dyDescent="0.2">
      <c r="A164" s="5"/>
      <c r="B164" s="5"/>
      <c r="C164" s="16">
        <v>639</v>
      </c>
      <c r="D164" s="24" t="s">
        <v>164</v>
      </c>
      <c r="E164" s="13"/>
      <c r="F164" s="12"/>
    </row>
    <row r="165" spans="1:6" x14ac:dyDescent="0.2">
      <c r="A165" s="5"/>
      <c r="B165" s="5"/>
      <c r="C165" s="16">
        <v>694</v>
      </c>
      <c r="D165" s="24" t="s">
        <v>32</v>
      </c>
      <c r="E165" s="13">
        <v>279660</v>
      </c>
      <c r="F165" s="20"/>
    </row>
    <row r="166" spans="1:6" s="7" customFormat="1" x14ac:dyDescent="0.2">
      <c r="A166" s="5"/>
      <c r="B166" s="5"/>
      <c r="C166" s="5"/>
      <c r="D166" s="25" t="s">
        <v>78</v>
      </c>
      <c r="E166" s="17">
        <f t="shared" ref="E166:F166" si="35">SUM(E157:E165)</f>
        <v>369517.25</v>
      </c>
      <c r="F166" s="17">
        <f t="shared" si="35"/>
        <v>151725.72</v>
      </c>
    </row>
    <row r="167" spans="1:6" x14ac:dyDescent="0.2">
      <c r="A167" s="5"/>
      <c r="B167" s="5"/>
      <c r="C167" s="16"/>
      <c r="D167" s="24"/>
      <c r="E167" s="13"/>
      <c r="F167" s="12"/>
    </row>
    <row r="168" spans="1:6" x14ac:dyDescent="0.2">
      <c r="A168" s="5"/>
      <c r="B168" s="5"/>
      <c r="C168" s="16">
        <v>835</v>
      </c>
      <c r="D168" s="24" t="s">
        <v>54</v>
      </c>
      <c r="E168" s="13"/>
      <c r="F168" s="12"/>
    </row>
    <row r="169" spans="1:6" s="3" customFormat="1" ht="12" x14ac:dyDescent="0.2">
      <c r="A169" s="5"/>
      <c r="B169" s="5"/>
      <c r="C169" s="16"/>
      <c r="D169" s="18" t="s">
        <v>9</v>
      </c>
      <c r="E169" s="28">
        <f t="shared" ref="E169:F169" si="36">E166+E154+E150+E146+E137+E104+E51</f>
        <v>127849559.35999998</v>
      </c>
      <c r="F169" s="28">
        <f t="shared" si="36"/>
        <v>109922188.14</v>
      </c>
    </row>
    <row r="170" spans="1:6" x14ac:dyDescent="0.2">
      <c r="A170" s="5"/>
      <c r="B170" s="5"/>
      <c r="C170" s="16"/>
      <c r="D170" s="27"/>
      <c r="E170" s="13"/>
      <c r="F170" s="13"/>
    </row>
    <row r="171" spans="1:6" x14ac:dyDescent="0.2">
      <c r="A171" s="5"/>
      <c r="B171" s="5"/>
      <c r="C171" s="16">
        <v>741</v>
      </c>
      <c r="D171" s="19" t="s">
        <v>34</v>
      </c>
      <c r="E171" s="13"/>
      <c r="F171" s="13">
        <v>33559803.410000026</v>
      </c>
    </row>
    <row r="172" spans="1:6" x14ac:dyDescent="0.2">
      <c r="A172" s="5"/>
      <c r="B172" s="5"/>
      <c r="C172" s="16">
        <v>742</v>
      </c>
      <c r="D172" s="19" t="s">
        <v>7</v>
      </c>
      <c r="E172" s="13"/>
      <c r="F172" s="12"/>
    </row>
    <row r="173" spans="1:6" x14ac:dyDescent="0.2">
      <c r="A173" s="5"/>
      <c r="B173" s="5"/>
      <c r="C173" s="16">
        <v>871</v>
      </c>
      <c r="D173" s="19" t="s">
        <v>5</v>
      </c>
      <c r="E173" s="13"/>
      <c r="F173" s="12"/>
    </row>
    <row r="174" spans="1:6" x14ac:dyDescent="0.2">
      <c r="C174" s="4"/>
      <c r="D174" s="24"/>
      <c r="E174" s="13"/>
      <c r="F174" s="10"/>
    </row>
    <row r="175" spans="1:6" x14ac:dyDescent="0.2">
      <c r="C175" s="4"/>
      <c r="D175" s="24"/>
      <c r="E175" s="13"/>
      <c r="F175" s="10"/>
    </row>
    <row r="176" spans="1:6" s="5" customFormat="1" thickBot="1" x14ac:dyDescent="0.25">
      <c r="C176" s="16"/>
      <c r="D176" s="18" t="s">
        <v>3</v>
      </c>
      <c r="E176" s="29">
        <f t="shared" ref="E176:F176" si="37">E169+E171+E173+E174</f>
        <v>127849559.35999998</v>
      </c>
      <c r="F176" s="29">
        <f t="shared" si="37"/>
        <v>143481991.55000001</v>
      </c>
    </row>
    <row r="177" spans="3:6" ht="13.5" thickTop="1" x14ac:dyDescent="0.2">
      <c r="C177" s="4"/>
      <c r="D177" s="11"/>
      <c r="E177" s="13"/>
      <c r="F177" s="10"/>
    </row>
    <row r="178" spans="3:6" x14ac:dyDescent="0.2">
      <c r="C178" s="4"/>
      <c r="D178" s="11"/>
      <c r="E178" s="13"/>
      <c r="F178" s="10"/>
    </row>
    <row r="183" spans="3:6" x14ac:dyDescent="0.2">
      <c r="F183" s="2"/>
    </row>
    <row r="185" spans="3:6" x14ac:dyDescent="0.2">
      <c r="F185" s="2"/>
    </row>
    <row r="186" spans="3:6" x14ac:dyDescent="0.2">
      <c r="F186" s="2"/>
    </row>
    <row r="187" spans="3:6" x14ac:dyDescent="0.2">
      <c r="F187" s="2"/>
    </row>
  </sheetData>
  <sheetProtection password="CDF8" sheet="1" objects="1" scenarios="1"/>
  <mergeCells count="8">
    <mergeCell ref="A8:A10"/>
    <mergeCell ref="A2:F2"/>
    <mergeCell ref="A4:F4"/>
    <mergeCell ref="A5:F5"/>
    <mergeCell ref="A6:F6"/>
    <mergeCell ref="B8:B10"/>
    <mergeCell ref="C8:C10"/>
    <mergeCell ref="D8:D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Sheet2!Área_de_impresión</vt:lpstr>
      <vt:lpstr>Sheet2!Títulos_a_imprimir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Roseiby Cruz</dc:creator>
  <cp:lastModifiedBy>Roseiby Cruz</cp:lastModifiedBy>
  <cp:lastPrinted>2013-08-28T16:29:20Z</cp:lastPrinted>
  <dcterms:created xsi:type="dcterms:W3CDTF">2010-01-18T16:00:41Z</dcterms:created>
  <dcterms:modified xsi:type="dcterms:W3CDTF">2013-10-02T22:15:07Z</dcterms:modified>
</cp:coreProperties>
</file>