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rdila\Desktop\Reclamaciones Prestadoras\Estadisticas Reclamaciones Prestadoras\Reclamaciones 2019\"/>
    </mc:Choice>
  </mc:AlternateContent>
  <bookViews>
    <workbookView xWindow="0" yWindow="0" windowWidth="20490" windowHeight="7755" firstSheet="3" activeTab="7"/>
  </bookViews>
  <sheets>
    <sheet name="TOTAL TRIMESTRE POR REGION" sheetId="2" r:id="rId1"/>
    <sheet name="TOTAL TRIMESTRE " sheetId="1" r:id="rId2"/>
    <sheet name="TOTAL POR ENERO" sheetId="3" r:id="rId3"/>
    <sheet name="TOTAL POR FEBRERO" sheetId="7" r:id="rId4"/>
    <sheet name="TOTAL POR MARZO" sheetId="8" r:id="rId5"/>
    <sheet name="TOTAL MES ENERO POR REGIÓN" sheetId="4" r:id="rId6"/>
    <sheet name="TOTAL MES FEBRERO POR REGIÓN" sheetId="5" r:id="rId7"/>
    <sheet name="TOTAL MES MARZO POR REGIÓN " sheetId="6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8" i="6" l="1"/>
  <c r="R28" i="6"/>
  <c r="T18" i="6"/>
  <c r="R18" i="6"/>
  <c r="M32" i="6"/>
  <c r="K32" i="6"/>
  <c r="K14" i="6"/>
  <c r="M14" i="6"/>
  <c r="M11" i="6"/>
  <c r="M9" i="6"/>
  <c r="F26" i="6"/>
  <c r="D26" i="6"/>
  <c r="B15" i="1"/>
  <c r="B14" i="1"/>
  <c r="B13" i="1"/>
  <c r="B12" i="1"/>
  <c r="C73" i="1"/>
  <c r="C74" i="1"/>
  <c r="C75" i="1"/>
  <c r="C76" i="1"/>
  <c r="C77" i="1"/>
  <c r="C78" i="1"/>
  <c r="C79" i="1"/>
  <c r="C80" i="1"/>
  <c r="C81" i="1"/>
  <c r="C72" i="1"/>
  <c r="B73" i="1"/>
  <c r="B74" i="1"/>
  <c r="B75" i="1"/>
  <c r="B76" i="1"/>
  <c r="B77" i="1"/>
  <c r="B78" i="1"/>
  <c r="B79" i="1"/>
  <c r="B80" i="1"/>
  <c r="B81" i="1"/>
  <c r="B72" i="1"/>
  <c r="C56" i="1"/>
  <c r="C57" i="1"/>
  <c r="C58" i="1"/>
  <c r="C59" i="1"/>
  <c r="C60" i="1"/>
  <c r="C61" i="1"/>
  <c r="C62" i="1"/>
  <c r="C63" i="1"/>
  <c r="C64" i="1"/>
  <c r="C55" i="1"/>
  <c r="B56" i="1"/>
  <c r="B57" i="1"/>
  <c r="B58" i="1"/>
  <c r="B59" i="1"/>
  <c r="B60" i="1"/>
  <c r="B61" i="1"/>
  <c r="B62" i="1"/>
  <c r="B63" i="1"/>
  <c r="B64" i="1"/>
  <c r="B55" i="1"/>
  <c r="C39" i="1"/>
  <c r="C40" i="1"/>
  <c r="C41" i="1"/>
  <c r="C42" i="1"/>
  <c r="C43" i="1"/>
  <c r="C44" i="1"/>
  <c r="C45" i="1"/>
  <c r="C46" i="1"/>
  <c r="C47" i="1"/>
  <c r="C38" i="1"/>
  <c r="B39" i="1"/>
  <c r="B40" i="1"/>
  <c r="B41" i="1"/>
  <c r="B42" i="1"/>
  <c r="B43" i="1"/>
  <c r="B44" i="1"/>
  <c r="B45" i="1"/>
  <c r="B46" i="1"/>
  <c r="B47" i="1"/>
  <c r="B38" i="1"/>
  <c r="C22" i="1"/>
  <c r="C23" i="1"/>
  <c r="C24" i="1"/>
  <c r="C25" i="1"/>
  <c r="C26" i="1"/>
  <c r="C27" i="1"/>
  <c r="C28" i="1"/>
  <c r="C29" i="1"/>
  <c r="C30" i="1"/>
  <c r="C21" i="1"/>
  <c r="B22" i="1"/>
  <c r="B23" i="1"/>
  <c r="B24" i="1"/>
  <c r="B25" i="1"/>
  <c r="B26" i="1"/>
  <c r="B27" i="1"/>
  <c r="B28" i="1"/>
  <c r="B29" i="1"/>
  <c r="B30" i="1"/>
  <c r="B21" i="1"/>
  <c r="B15" i="8"/>
  <c r="B14" i="8"/>
  <c r="B13" i="8"/>
  <c r="B12" i="8"/>
  <c r="B15" i="7"/>
  <c r="B14" i="7"/>
  <c r="B13" i="7"/>
  <c r="B12" i="7"/>
  <c r="B15" i="3"/>
  <c r="B14" i="3"/>
  <c r="B13" i="3"/>
  <c r="B12" i="3"/>
  <c r="D81" i="3"/>
  <c r="D47" i="3"/>
  <c r="M11" i="2"/>
  <c r="K11" i="2"/>
  <c r="F19" i="2"/>
  <c r="D19" i="2"/>
  <c r="F26" i="2"/>
  <c r="D26" i="2"/>
  <c r="C21" i="2"/>
  <c r="B21" i="2" l="1"/>
  <c r="Z31" i="4" l="1"/>
  <c r="D16" i="6"/>
  <c r="Z32" i="6"/>
  <c r="R41" i="6"/>
  <c r="R30" i="6"/>
  <c r="K25" i="5"/>
  <c r="K13" i="5"/>
  <c r="K12" i="4" l="1"/>
  <c r="D46" i="3"/>
  <c r="D45" i="3"/>
  <c r="D44" i="3"/>
  <c r="D43" i="3"/>
  <c r="D42" i="3"/>
  <c r="D41" i="3"/>
  <c r="D40" i="3"/>
  <c r="D39" i="3"/>
  <c r="D38" i="3"/>
  <c r="D22" i="3"/>
  <c r="D23" i="3"/>
  <c r="D24" i="3"/>
  <c r="D25" i="3"/>
  <c r="D26" i="3"/>
  <c r="D27" i="3"/>
  <c r="D28" i="3"/>
  <c r="D29" i="3"/>
  <c r="D30" i="3"/>
  <c r="D21" i="3"/>
  <c r="D81" i="1"/>
  <c r="D80" i="1"/>
  <c r="D79" i="1"/>
  <c r="D78" i="1"/>
  <c r="D77" i="1"/>
  <c r="D76" i="1"/>
  <c r="D75" i="1"/>
  <c r="D74" i="1"/>
  <c r="D73" i="1"/>
  <c r="D72" i="1"/>
  <c r="D64" i="1"/>
  <c r="D63" i="1"/>
  <c r="D62" i="1"/>
  <c r="D61" i="1"/>
  <c r="D60" i="1"/>
  <c r="D59" i="1"/>
  <c r="D58" i="1"/>
  <c r="D57" i="1"/>
  <c r="D56" i="1"/>
  <c r="D55" i="1"/>
  <c r="D39" i="1"/>
  <c r="D40" i="1"/>
  <c r="D41" i="1"/>
  <c r="D42" i="1"/>
  <c r="D43" i="1"/>
  <c r="D44" i="1"/>
  <c r="D45" i="1"/>
  <c r="D46" i="1"/>
  <c r="D47" i="1"/>
  <c r="D38" i="1"/>
  <c r="D22" i="1"/>
  <c r="D23" i="1"/>
  <c r="D24" i="1"/>
  <c r="D25" i="1"/>
  <c r="D26" i="1"/>
  <c r="D27" i="1"/>
  <c r="D28" i="1"/>
  <c r="D29" i="1"/>
  <c r="D30" i="1"/>
  <c r="D21" i="1"/>
  <c r="D41" i="2"/>
  <c r="D20" i="2"/>
  <c r="D46" i="4" l="1"/>
  <c r="Z32" i="4" l="1"/>
  <c r="Z30" i="4"/>
  <c r="Z26" i="4"/>
  <c r="Z25" i="4"/>
  <c r="Z19" i="4"/>
  <c r="Z16" i="4"/>
  <c r="Z7" i="4"/>
  <c r="K42" i="4"/>
  <c r="D27" i="4"/>
  <c r="D28" i="4"/>
  <c r="D18" i="4"/>
  <c r="Z45" i="6"/>
  <c r="AB45" i="6" s="1"/>
  <c r="Z44" i="6"/>
  <c r="AB44" i="6" s="1"/>
  <c r="Z42" i="6"/>
  <c r="AB42" i="6" s="1"/>
  <c r="Z30" i="6"/>
  <c r="Z25" i="6"/>
  <c r="Z18" i="6"/>
  <c r="Z15" i="6"/>
  <c r="Z14" i="6"/>
  <c r="Z10" i="6"/>
  <c r="Z7" i="6"/>
  <c r="R32" i="6"/>
  <c r="R31" i="6"/>
  <c r="R16" i="6"/>
  <c r="R14" i="6"/>
  <c r="R9" i="6"/>
  <c r="R7" i="6"/>
  <c r="K44" i="6"/>
  <c r="K33" i="6"/>
  <c r="K30" i="6"/>
  <c r="J21" i="6"/>
  <c r="D30" i="6"/>
  <c r="D20" i="6"/>
  <c r="D15" i="6"/>
  <c r="D14" i="6"/>
  <c r="D8" i="6"/>
  <c r="Z44" i="5"/>
  <c r="Z42" i="5"/>
  <c r="Z32" i="5"/>
  <c r="Z30" i="5"/>
  <c r="Z26" i="5"/>
  <c r="Z20" i="5"/>
  <c r="Z19" i="5"/>
  <c r="Z18" i="5"/>
  <c r="Z17" i="5"/>
  <c r="Z16" i="5"/>
  <c r="Z15" i="5"/>
  <c r="Z14" i="5"/>
  <c r="Z13" i="5"/>
  <c r="Z12" i="5"/>
  <c r="Z11" i="5"/>
  <c r="Z10" i="5"/>
  <c r="Z9" i="5"/>
  <c r="Z7" i="5"/>
  <c r="R45" i="5"/>
  <c r="R41" i="5"/>
  <c r="R34" i="5"/>
  <c r="R33" i="5"/>
  <c r="R32" i="5"/>
  <c r="R31" i="5"/>
  <c r="R30" i="5"/>
  <c r="R29" i="5"/>
  <c r="R28" i="5"/>
  <c r="R27" i="5"/>
  <c r="R26" i="5"/>
  <c r="R19" i="5"/>
  <c r="R18" i="5"/>
  <c r="R17" i="5"/>
  <c r="R14" i="5"/>
  <c r="R9" i="5"/>
  <c r="K44" i="5"/>
  <c r="K42" i="5"/>
  <c r="K41" i="5"/>
  <c r="K32" i="5"/>
  <c r="K26" i="5"/>
  <c r="K14" i="5"/>
  <c r="K9" i="5"/>
  <c r="K8" i="5"/>
  <c r="Z13" i="4"/>
  <c r="R46" i="4"/>
  <c r="R43" i="4"/>
  <c r="R41" i="4"/>
  <c r="R34" i="4"/>
  <c r="R33" i="4"/>
  <c r="R32" i="4"/>
  <c r="R31" i="4"/>
  <c r="R30" i="4"/>
  <c r="R29" i="4"/>
  <c r="R28" i="4"/>
  <c r="R27" i="4"/>
  <c r="R25" i="4"/>
  <c r="R20" i="4"/>
  <c r="R19" i="4"/>
  <c r="R17" i="4"/>
  <c r="R16" i="4"/>
  <c r="R7" i="4"/>
  <c r="K44" i="4"/>
  <c r="K43" i="4"/>
  <c r="K41" i="4"/>
  <c r="D43" i="4"/>
  <c r="D26" i="4"/>
  <c r="D20" i="4"/>
  <c r="D19" i="4"/>
  <c r="D17" i="4"/>
  <c r="D16" i="4"/>
  <c r="D15" i="4"/>
  <c r="D45" i="4" l="1"/>
  <c r="D44" i="4"/>
  <c r="D42" i="4"/>
  <c r="D41" i="4"/>
  <c r="D39" i="4"/>
  <c r="D40" i="4"/>
  <c r="Y21" i="6" l="1"/>
  <c r="AA8" i="6"/>
  <c r="AA9" i="6"/>
  <c r="AA10" i="6"/>
  <c r="AB10" i="6" s="1"/>
  <c r="AA11" i="6"/>
  <c r="AA12" i="6"/>
  <c r="AA13" i="6"/>
  <c r="AA14" i="6"/>
  <c r="AB14" i="6" s="1"/>
  <c r="AA15" i="6"/>
  <c r="AB15" i="6" s="1"/>
  <c r="AA16" i="6"/>
  <c r="AA17" i="6"/>
  <c r="AA18" i="6"/>
  <c r="AB18" i="6" s="1"/>
  <c r="AA19" i="6"/>
  <c r="AA20" i="6"/>
  <c r="AA7" i="6"/>
  <c r="J21" i="5"/>
  <c r="Q47" i="5"/>
  <c r="S40" i="5"/>
  <c r="S41" i="5"/>
  <c r="T41" i="5" s="1"/>
  <c r="S42" i="5"/>
  <c r="S43" i="5"/>
  <c r="S44" i="5"/>
  <c r="S45" i="5"/>
  <c r="T45" i="5" s="1"/>
  <c r="S46" i="5"/>
  <c r="S39" i="5"/>
  <c r="Q35" i="5"/>
  <c r="S26" i="5"/>
  <c r="T26" i="5" s="1"/>
  <c r="S27" i="5"/>
  <c r="T27" i="5" s="1"/>
  <c r="S28" i="5"/>
  <c r="T28" i="5" s="1"/>
  <c r="S29" i="5"/>
  <c r="T29" i="5" s="1"/>
  <c r="S30" i="5"/>
  <c r="T30" i="5" s="1"/>
  <c r="S31" i="5"/>
  <c r="T31" i="5" s="1"/>
  <c r="S32" i="5"/>
  <c r="T32" i="5" s="1"/>
  <c r="S33" i="5"/>
  <c r="T33" i="5" s="1"/>
  <c r="S34" i="5"/>
  <c r="T34" i="5" s="1"/>
  <c r="S25" i="5"/>
  <c r="Q21" i="5"/>
  <c r="S8" i="5"/>
  <c r="T8" i="5" s="1"/>
  <c r="S9" i="5"/>
  <c r="T9" i="5" s="1"/>
  <c r="S10" i="5"/>
  <c r="T10" i="5" s="1"/>
  <c r="S11" i="5"/>
  <c r="T11" i="5" s="1"/>
  <c r="S12" i="5"/>
  <c r="T12" i="5" s="1"/>
  <c r="S13" i="5"/>
  <c r="T13" i="5" s="1"/>
  <c r="S14" i="5"/>
  <c r="T14" i="5" s="1"/>
  <c r="S15" i="5"/>
  <c r="T15" i="5" s="1"/>
  <c r="S16" i="5"/>
  <c r="S17" i="5"/>
  <c r="T17" i="5" s="1"/>
  <c r="S18" i="5"/>
  <c r="T18" i="5" s="1"/>
  <c r="S19" i="5"/>
  <c r="T19" i="5" s="1"/>
  <c r="S20" i="5"/>
  <c r="T20" i="5" s="1"/>
  <c r="S7" i="5"/>
  <c r="L40" i="5"/>
  <c r="L41" i="5"/>
  <c r="M41" i="5" s="1"/>
  <c r="L42" i="5"/>
  <c r="M42" i="5" s="1"/>
  <c r="L43" i="5"/>
  <c r="L44" i="5"/>
  <c r="M44" i="5" s="1"/>
  <c r="L45" i="5"/>
  <c r="L46" i="5"/>
  <c r="L39" i="5"/>
  <c r="L8" i="4"/>
  <c r="L9" i="4"/>
  <c r="L10" i="4"/>
  <c r="L11" i="4"/>
  <c r="L12" i="4"/>
  <c r="M12" i="4" s="1"/>
  <c r="L13" i="4"/>
  <c r="L14" i="4"/>
  <c r="L15" i="4"/>
  <c r="L16" i="4"/>
  <c r="L17" i="4"/>
  <c r="L18" i="4"/>
  <c r="L19" i="4"/>
  <c r="L20" i="4"/>
  <c r="AA42" i="5"/>
  <c r="AB42" i="5" s="1"/>
  <c r="AA43" i="5"/>
  <c r="AA46" i="5"/>
  <c r="AA39" i="5"/>
  <c r="AA26" i="5"/>
  <c r="AB26" i="5" s="1"/>
  <c r="AA27" i="5"/>
  <c r="AA28" i="5"/>
  <c r="AA29" i="5"/>
  <c r="AA30" i="5"/>
  <c r="AB30" i="5" s="1"/>
  <c r="AA31" i="5"/>
  <c r="AA32" i="5"/>
  <c r="AB32" i="5" s="1"/>
  <c r="AA33" i="5"/>
  <c r="AA34" i="5"/>
  <c r="AA25" i="5"/>
  <c r="Y35" i="5"/>
  <c r="Z31" i="5"/>
  <c r="AA9" i="5"/>
  <c r="AB9" i="5" s="1"/>
  <c r="Y10" i="2"/>
  <c r="Y13" i="2"/>
  <c r="AA14" i="5"/>
  <c r="AB14" i="5" s="1"/>
  <c r="AA17" i="5"/>
  <c r="AB17" i="5" s="1"/>
  <c r="AA18" i="5"/>
  <c r="AB18" i="5" s="1"/>
  <c r="Y19" i="2"/>
  <c r="AA20" i="5"/>
  <c r="AB20" i="5" s="1"/>
  <c r="Y7" i="2"/>
  <c r="AA10" i="5"/>
  <c r="AB10" i="5" s="1"/>
  <c r="X21" i="5"/>
  <c r="AA41" i="5"/>
  <c r="AA45" i="5"/>
  <c r="AA8" i="5"/>
  <c r="AA12" i="5"/>
  <c r="AB12" i="5" s="1"/>
  <c r="AA16" i="5"/>
  <c r="AB16" i="5" s="1"/>
  <c r="S25" i="2"/>
  <c r="E45" i="2"/>
  <c r="E44" i="2"/>
  <c r="F44" i="2" s="1"/>
  <c r="E43" i="2"/>
  <c r="F43" i="2" s="1"/>
  <c r="E41" i="2"/>
  <c r="F41" i="2" s="1"/>
  <c r="D8" i="2"/>
  <c r="E9" i="2"/>
  <c r="D11" i="2"/>
  <c r="C85" i="8"/>
  <c r="C68" i="8"/>
  <c r="C51" i="8"/>
  <c r="C34" i="8"/>
  <c r="B34" i="8"/>
  <c r="C85" i="7"/>
  <c r="C51" i="7"/>
  <c r="D39" i="7"/>
  <c r="D40" i="7"/>
  <c r="D41" i="7"/>
  <c r="D42" i="7"/>
  <c r="D43" i="7"/>
  <c r="D44" i="7"/>
  <c r="D45" i="7"/>
  <c r="D46" i="7"/>
  <c r="D47" i="7"/>
  <c r="D38" i="7"/>
  <c r="C34" i="7"/>
  <c r="D22" i="7"/>
  <c r="D23" i="7"/>
  <c r="D24" i="7"/>
  <c r="D25" i="7"/>
  <c r="D26" i="7"/>
  <c r="D27" i="7"/>
  <c r="D28" i="7"/>
  <c r="D29" i="7"/>
  <c r="D30" i="7"/>
  <c r="D21" i="7"/>
  <c r="AA40" i="6"/>
  <c r="AA41" i="6"/>
  <c r="AA42" i="6"/>
  <c r="AA43" i="6"/>
  <c r="AA44" i="6"/>
  <c r="AA45" i="6"/>
  <c r="AA46" i="6"/>
  <c r="AA26" i="6"/>
  <c r="AB26" i="6" s="1"/>
  <c r="AA27" i="6"/>
  <c r="AB27" i="6" s="1"/>
  <c r="AA28" i="6"/>
  <c r="AB28" i="6" s="1"/>
  <c r="AA29" i="6"/>
  <c r="AB29" i="6" s="1"/>
  <c r="AA30" i="6"/>
  <c r="AB30" i="6" s="1"/>
  <c r="AA31" i="6"/>
  <c r="AB31" i="6" s="1"/>
  <c r="AA32" i="6"/>
  <c r="AB32" i="6" s="1"/>
  <c r="AA33" i="6"/>
  <c r="AB33" i="6" s="1"/>
  <c r="AA34" i="6"/>
  <c r="AB34" i="6" s="1"/>
  <c r="AA25" i="6"/>
  <c r="AB25" i="6" s="1"/>
  <c r="Y35" i="6"/>
  <c r="S43" i="6"/>
  <c r="S40" i="6"/>
  <c r="S41" i="6"/>
  <c r="T41" i="6" s="1"/>
  <c r="S44" i="6"/>
  <c r="S45" i="6"/>
  <c r="Q35" i="6"/>
  <c r="S26" i="6"/>
  <c r="S27" i="6"/>
  <c r="S28" i="6"/>
  <c r="S29" i="6"/>
  <c r="S30" i="6"/>
  <c r="T30" i="6" s="1"/>
  <c r="S31" i="6"/>
  <c r="T31" i="6" s="1"/>
  <c r="S32" i="6"/>
  <c r="T32" i="6" s="1"/>
  <c r="S33" i="6"/>
  <c r="S34" i="6"/>
  <c r="S25" i="6"/>
  <c r="Q21" i="6"/>
  <c r="S8" i="6"/>
  <c r="T8" i="6" s="1"/>
  <c r="S9" i="6"/>
  <c r="T9" i="6" s="1"/>
  <c r="S10" i="6"/>
  <c r="T10" i="6" s="1"/>
  <c r="S11" i="6"/>
  <c r="T11" i="6" s="1"/>
  <c r="S12" i="6"/>
  <c r="T12" i="6" s="1"/>
  <c r="S13" i="6"/>
  <c r="T13" i="6" s="1"/>
  <c r="S14" i="6"/>
  <c r="T14" i="6" s="1"/>
  <c r="S15" i="6"/>
  <c r="T15" i="6" s="1"/>
  <c r="S16" i="6"/>
  <c r="T16" i="6" s="1"/>
  <c r="S17" i="6"/>
  <c r="S18" i="6"/>
  <c r="S19" i="6"/>
  <c r="T19" i="6" s="1"/>
  <c r="S20" i="6"/>
  <c r="T20" i="6" s="1"/>
  <c r="S7" i="6"/>
  <c r="T7" i="6" s="1"/>
  <c r="J47" i="6"/>
  <c r="L40" i="6"/>
  <c r="L41" i="6"/>
  <c r="L42" i="6"/>
  <c r="L43" i="6"/>
  <c r="L44" i="6"/>
  <c r="M44" i="6" s="1"/>
  <c r="L45" i="6"/>
  <c r="L46" i="6"/>
  <c r="L39" i="6"/>
  <c r="J35" i="6"/>
  <c r="L34" i="6"/>
  <c r="L26" i="6"/>
  <c r="L27" i="6"/>
  <c r="L28" i="6"/>
  <c r="L29" i="6"/>
  <c r="L30" i="6"/>
  <c r="M30" i="6" s="1"/>
  <c r="L31" i="6"/>
  <c r="L32" i="6"/>
  <c r="L33" i="6"/>
  <c r="M33" i="6" s="1"/>
  <c r="L25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7" i="6"/>
  <c r="C47" i="6"/>
  <c r="E26" i="6"/>
  <c r="E40" i="6"/>
  <c r="E41" i="6"/>
  <c r="E42" i="6"/>
  <c r="E43" i="6"/>
  <c r="E44" i="6"/>
  <c r="E45" i="6"/>
  <c r="E46" i="6"/>
  <c r="E39" i="6"/>
  <c r="C35" i="6"/>
  <c r="S26" i="4"/>
  <c r="S27" i="4"/>
  <c r="T27" i="4" s="1"/>
  <c r="S28" i="4"/>
  <c r="T28" i="4" s="1"/>
  <c r="S29" i="4"/>
  <c r="T29" i="4" s="1"/>
  <c r="S30" i="4"/>
  <c r="T30" i="4" s="1"/>
  <c r="S31" i="4"/>
  <c r="T31" i="4" s="1"/>
  <c r="S32" i="4"/>
  <c r="T32" i="4" s="1"/>
  <c r="S33" i="4"/>
  <c r="T33" i="4" s="1"/>
  <c r="S34" i="4"/>
  <c r="T34" i="4" s="1"/>
  <c r="J47" i="5"/>
  <c r="E26" i="2"/>
  <c r="E28" i="6"/>
  <c r="F28" i="6" s="1"/>
  <c r="E29" i="6"/>
  <c r="F29" i="6" s="1"/>
  <c r="E32" i="6"/>
  <c r="F32" i="6" s="1"/>
  <c r="E33" i="6"/>
  <c r="F33" i="6" s="1"/>
  <c r="E34" i="2"/>
  <c r="F34" i="2" s="1"/>
  <c r="C21" i="6"/>
  <c r="E8" i="6"/>
  <c r="F8" i="6" s="1"/>
  <c r="E9" i="6"/>
  <c r="E10" i="6"/>
  <c r="E11" i="6"/>
  <c r="E12" i="6"/>
  <c r="E13" i="6"/>
  <c r="E14" i="6"/>
  <c r="F14" i="6" s="1"/>
  <c r="E15" i="6"/>
  <c r="F15" i="6" s="1"/>
  <c r="E16" i="6"/>
  <c r="F16" i="6" s="1"/>
  <c r="E17" i="6"/>
  <c r="E18" i="6"/>
  <c r="E19" i="6"/>
  <c r="E20" i="6"/>
  <c r="F20" i="6" s="1"/>
  <c r="E7" i="6"/>
  <c r="J35" i="5"/>
  <c r="L26" i="5"/>
  <c r="M26" i="5" s="1"/>
  <c r="L27" i="5"/>
  <c r="L28" i="5"/>
  <c r="L29" i="5"/>
  <c r="L30" i="5"/>
  <c r="L31" i="5"/>
  <c r="L32" i="5"/>
  <c r="M32" i="5" s="1"/>
  <c r="L33" i="5"/>
  <c r="L34" i="5"/>
  <c r="L25" i="5"/>
  <c r="M25" i="5" s="1"/>
  <c r="L8" i="5"/>
  <c r="M8" i="5" s="1"/>
  <c r="L9" i="5"/>
  <c r="M9" i="5" s="1"/>
  <c r="L10" i="5"/>
  <c r="L11" i="5"/>
  <c r="L12" i="5"/>
  <c r="L13" i="5"/>
  <c r="M13" i="5" s="1"/>
  <c r="L14" i="5"/>
  <c r="M14" i="5" s="1"/>
  <c r="L15" i="5"/>
  <c r="L16" i="5"/>
  <c r="L17" i="5"/>
  <c r="L18" i="5"/>
  <c r="L19" i="5"/>
  <c r="L20" i="5"/>
  <c r="L7" i="5"/>
  <c r="C47" i="5"/>
  <c r="E40" i="5"/>
  <c r="E41" i="5"/>
  <c r="E42" i="5"/>
  <c r="E43" i="5"/>
  <c r="E44" i="5"/>
  <c r="E45" i="5"/>
  <c r="E46" i="5"/>
  <c r="E39" i="5"/>
  <c r="C35" i="5"/>
  <c r="E26" i="5"/>
  <c r="E27" i="5"/>
  <c r="E28" i="5"/>
  <c r="E29" i="5"/>
  <c r="E30" i="5"/>
  <c r="E31" i="5"/>
  <c r="E32" i="5"/>
  <c r="E33" i="5"/>
  <c r="E34" i="5"/>
  <c r="E25" i="5"/>
  <c r="C21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7" i="5"/>
  <c r="AA40" i="4"/>
  <c r="AA41" i="4"/>
  <c r="AA42" i="4"/>
  <c r="AA43" i="4"/>
  <c r="AA44" i="4"/>
  <c r="AA45" i="4"/>
  <c r="AA46" i="4"/>
  <c r="AA39" i="4"/>
  <c r="Y47" i="4"/>
  <c r="Q49" i="5" l="1"/>
  <c r="C49" i="5"/>
  <c r="R14" i="2"/>
  <c r="R32" i="2"/>
  <c r="Y33" i="2"/>
  <c r="S35" i="5"/>
  <c r="D25" i="2"/>
  <c r="D45" i="2"/>
  <c r="F45" i="2" s="1"/>
  <c r="R9" i="2"/>
  <c r="R25" i="2"/>
  <c r="T25" i="2" s="1"/>
  <c r="D14" i="2"/>
  <c r="D30" i="2"/>
  <c r="D46" i="2"/>
  <c r="R20" i="2"/>
  <c r="Y25" i="2"/>
  <c r="D7" i="2"/>
  <c r="D15" i="2"/>
  <c r="D27" i="2"/>
  <c r="K33" i="2"/>
  <c r="K29" i="2"/>
  <c r="R19" i="2"/>
  <c r="R27" i="2"/>
  <c r="R31" i="2"/>
  <c r="Y30" i="2"/>
  <c r="D34" i="7"/>
  <c r="C85" i="1"/>
  <c r="C68" i="1"/>
  <c r="E17" i="2"/>
  <c r="C34" i="1"/>
  <c r="L40" i="2"/>
  <c r="E13" i="2"/>
  <c r="AA35" i="6"/>
  <c r="AA21" i="6"/>
  <c r="S46" i="2"/>
  <c r="S42" i="2"/>
  <c r="S33" i="2"/>
  <c r="S29" i="2"/>
  <c r="S27" i="2"/>
  <c r="T27" i="2" s="1"/>
  <c r="S31" i="2"/>
  <c r="S35" i="6"/>
  <c r="S9" i="2"/>
  <c r="T9" i="2" s="1"/>
  <c r="S21" i="6"/>
  <c r="L47" i="6"/>
  <c r="L35" i="6"/>
  <c r="L21" i="6"/>
  <c r="J49" i="6"/>
  <c r="E39" i="2"/>
  <c r="F39" i="2" s="1"/>
  <c r="E42" i="2"/>
  <c r="F42" i="2" s="1"/>
  <c r="E46" i="2"/>
  <c r="F46" i="2" s="1"/>
  <c r="E47" i="6"/>
  <c r="E30" i="2"/>
  <c r="E25" i="2"/>
  <c r="C49" i="6"/>
  <c r="E21" i="6"/>
  <c r="D10" i="2"/>
  <c r="Z32" i="2"/>
  <c r="Z28" i="2"/>
  <c r="AA35" i="5"/>
  <c r="S47" i="5"/>
  <c r="S43" i="2"/>
  <c r="S32" i="2"/>
  <c r="S26" i="2"/>
  <c r="S34" i="2"/>
  <c r="S15" i="2"/>
  <c r="T15" i="2" s="1"/>
  <c r="S13" i="2"/>
  <c r="T13" i="2" s="1"/>
  <c r="S11" i="2"/>
  <c r="T11" i="2" s="1"/>
  <c r="S18" i="2"/>
  <c r="S14" i="2"/>
  <c r="S10" i="2"/>
  <c r="T10" i="2" s="1"/>
  <c r="S21" i="5"/>
  <c r="L44" i="2"/>
  <c r="M44" i="2" s="1"/>
  <c r="L47" i="5"/>
  <c r="L35" i="5"/>
  <c r="L21" i="5"/>
  <c r="E21" i="5"/>
  <c r="D44" i="2"/>
  <c r="E47" i="5"/>
  <c r="E35" i="5"/>
  <c r="AA47" i="4"/>
  <c r="Z34" i="2"/>
  <c r="Z30" i="2"/>
  <c r="Z26" i="2"/>
  <c r="Z10" i="2"/>
  <c r="AA10" i="2" s="1"/>
  <c r="Z16" i="2"/>
  <c r="Z12" i="2"/>
  <c r="Z8" i="2"/>
  <c r="S30" i="2"/>
  <c r="S28" i="2"/>
  <c r="S19" i="2"/>
  <c r="T19" i="2" s="1"/>
  <c r="S17" i="2"/>
  <c r="S7" i="2"/>
  <c r="L42" i="2"/>
  <c r="L46" i="2"/>
  <c r="L39" i="2"/>
  <c r="L43" i="2"/>
  <c r="L33" i="2"/>
  <c r="L29" i="2"/>
  <c r="L25" i="2"/>
  <c r="L31" i="2"/>
  <c r="L27" i="2"/>
  <c r="L8" i="2"/>
  <c r="J21" i="2"/>
  <c r="E40" i="2"/>
  <c r="F40" i="2" s="1"/>
  <c r="D40" i="2"/>
  <c r="E19" i="2"/>
  <c r="AA40" i="5"/>
  <c r="E34" i="6"/>
  <c r="F34" i="6" s="1"/>
  <c r="E33" i="2"/>
  <c r="AA44" i="5"/>
  <c r="AB44" i="5" s="1"/>
  <c r="AA15" i="5"/>
  <c r="AB15" i="5" s="1"/>
  <c r="D33" i="6"/>
  <c r="E30" i="6"/>
  <c r="F30" i="6" s="1"/>
  <c r="S39" i="6"/>
  <c r="E29" i="2"/>
  <c r="F29" i="2" s="1"/>
  <c r="AA11" i="5"/>
  <c r="AB11" i="5" s="1"/>
  <c r="Y47" i="6"/>
  <c r="S40" i="2"/>
  <c r="AA19" i="5"/>
  <c r="AB19" i="5" s="1"/>
  <c r="L41" i="2"/>
  <c r="L45" i="2"/>
  <c r="S20" i="2"/>
  <c r="S16" i="2"/>
  <c r="S12" i="2"/>
  <c r="T12" i="2" s="1"/>
  <c r="S8" i="2"/>
  <c r="T8" i="2" s="1"/>
  <c r="Q35" i="2"/>
  <c r="S44" i="2"/>
  <c r="D12" i="2"/>
  <c r="D42" i="2"/>
  <c r="J35" i="2"/>
  <c r="Z13" i="2"/>
  <c r="AA13" i="2" s="1"/>
  <c r="D13" i="2"/>
  <c r="C35" i="2"/>
  <c r="D39" i="2"/>
  <c r="D43" i="2"/>
  <c r="L32" i="2"/>
  <c r="L28" i="2"/>
  <c r="L34" i="2"/>
  <c r="L30" i="2"/>
  <c r="L26" i="2"/>
  <c r="Z25" i="2"/>
  <c r="Z31" i="2"/>
  <c r="Z27" i="2"/>
  <c r="Z33" i="2"/>
  <c r="X35" i="2"/>
  <c r="Q21" i="2"/>
  <c r="Z29" i="2"/>
  <c r="E20" i="2"/>
  <c r="F20" i="2" s="1"/>
  <c r="E16" i="2"/>
  <c r="E12" i="2"/>
  <c r="E8" i="2"/>
  <c r="F8" i="2" s="1"/>
  <c r="C47" i="2"/>
  <c r="I47" i="2"/>
  <c r="Z19" i="2"/>
  <c r="AA19" i="2" s="1"/>
  <c r="Z15" i="2"/>
  <c r="Z11" i="2"/>
  <c r="Z40" i="2"/>
  <c r="L12" i="2"/>
  <c r="L20" i="2"/>
  <c r="E27" i="2"/>
  <c r="E11" i="2"/>
  <c r="F11" i="2" s="1"/>
  <c r="E15" i="2"/>
  <c r="L16" i="2"/>
  <c r="S39" i="2"/>
  <c r="E31" i="2"/>
  <c r="F31" i="2" s="1"/>
  <c r="D31" i="2"/>
  <c r="D32" i="6"/>
  <c r="E25" i="6"/>
  <c r="F25" i="6" s="1"/>
  <c r="E31" i="6"/>
  <c r="F31" i="6" s="1"/>
  <c r="E27" i="6"/>
  <c r="F27" i="6" s="1"/>
  <c r="Q47" i="6"/>
  <c r="AA39" i="6"/>
  <c r="AA47" i="6" s="1"/>
  <c r="AA13" i="5"/>
  <c r="AB13" i="5" s="1"/>
  <c r="Y47" i="5"/>
  <c r="Z9" i="2"/>
  <c r="Z17" i="2"/>
  <c r="Z41" i="2"/>
  <c r="Z45" i="2"/>
  <c r="Z18" i="2"/>
  <c r="Z42" i="2"/>
  <c r="Z46" i="2"/>
  <c r="S46" i="6"/>
  <c r="S42" i="6"/>
  <c r="E28" i="2"/>
  <c r="F28" i="2" s="1"/>
  <c r="AA7" i="5"/>
  <c r="AB7" i="5" s="1"/>
  <c r="Z43" i="2"/>
  <c r="D31" i="6"/>
  <c r="Z20" i="2"/>
  <c r="L19" i="2"/>
  <c r="L11" i="2"/>
  <c r="L18" i="2"/>
  <c r="L14" i="2"/>
  <c r="L10" i="2"/>
  <c r="L9" i="2"/>
  <c r="L15" i="2"/>
  <c r="L17" i="2"/>
  <c r="L13" i="2"/>
  <c r="L7" i="2"/>
  <c r="AB31" i="5"/>
  <c r="Z33" i="5"/>
  <c r="AB33" i="5" s="1"/>
  <c r="Y21" i="5"/>
  <c r="Z21" i="5" s="1"/>
  <c r="Z7" i="2"/>
  <c r="AA7" i="2" s="1"/>
  <c r="E7" i="2"/>
  <c r="E18" i="2"/>
  <c r="E14" i="2"/>
  <c r="E10" i="2"/>
  <c r="D51" i="7"/>
  <c r="J49" i="5"/>
  <c r="AA25" i="2" l="1"/>
  <c r="T32" i="2"/>
  <c r="AA30" i="2"/>
  <c r="T14" i="2"/>
  <c r="F25" i="2"/>
  <c r="F27" i="2"/>
  <c r="F14" i="2"/>
  <c r="F13" i="2"/>
  <c r="AA33" i="2"/>
  <c r="F30" i="2"/>
  <c r="F15" i="2"/>
  <c r="Z14" i="2"/>
  <c r="Y14" i="2"/>
  <c r="S45" i="2"/>
  <c r="R45" i="2"/>
  <c r="Z44" i="2"/>
  <c r="Y44" i="2"/>
  <c r="T31" i="2"/>
  <c r="D33" i="2"/>
  <c r="F33" i="2" s="1"/>
  <c r="F7" i="2"/>
  <c r="T20" i="2"/>
  <c r="S41" i="2"/>
  <c r="R41" i="2"/>
  <c r="M29" i="2"/>
  <c r="D85" i="1"/>
  <c r="D68" i="1"/>
  <c r="D34" i="1"/>
  <c r="S47" i="6"/>
  <c r="S49" i="6" s="1"/>
  <c r="L49" i="6"/>
  <c r="E47" i="2"/>
  <c r="E35" i="6"/>
  <c r="E49" i="6" s="1"/>
  <c r="F10" i="2"/>
  <c r="F12" i="2"/>
  <c r="AA47" i="5"/>
  <c r="AA21" i="5"/>
  <c r="AB21" i="5" s="1"/>
  <c r="S35" i="2"/>
  <c r="S49" i="5"/>
  <c r="L49" i="5"/>
  <c r="E49" i="5"/>
  <c r="L47" i="2"/>
  <c r="M47" i="2" s="1"/>
  <c r="L35" i="2"/>
  <c r="E21" i="2"/>
  <c r="Y49" i="6"/>
  <c r="Y49" i="5"/>
  <c r="AA49" i="6"/>
  <c r="Q49" i="6"/>
  <c r="Z35" i="2"/>
  <c r="L21" i="2"/>
  <c r="S21" i="2"/>
  <c r="C49" i="2"/>
  <c r="X47" i="2"/>
  <c r="Z39" i="2"/>
  <c r="Z47" i="2" s="1"/>
  <c r="X21" i="2"/>
  <c r="Q47" i="2"/>
  <c r="E32" i="2"/>
  <c r="F32" i="2" s="1"/>
  <c r="D32" i="2"/>
  <c r="Z21" i="2"/>
  <c r="T41" i="2" l="1"/>
  <c r="S47" i="2"/>
  <c r="S49" i="2" s="1"/>
  <c r="T45" i="2"/>
  <c r="AA44" i="2"/>
  <c r="AA14" i="2"/>
  <c r="AA49" i="5"/>
  <c r="L49" i="2"/>
  <c r="Q49" i="2"/>
  <c r="E35" i="2"/>
  <c r="Z49" i="2"/>
  <c r="X49" i="2"/>
  <c r="Y35" i="4"/>
  <c r="AA26" i="4"/>
  <c r="AB26" i="4" s="1"/>
  <c r="AA27" i="4"/>
  <c r="AA28" i="4"/>
  <c r="AA29" i="4"/>
  <c r="AA30" i="4"/>
  <c r="AB30" i="4" s="1"/>
  <c r="AA31" i="4"/>
  <c r="AB31" i="4" s="1"/>
  <c r="AA32" i="4"/>
  <c r="AB32" i="4" s="1"/>
  <c r="AA33" i="4"/>
  <c r="AA34" i="4"/>
  <c r="AA25" i="4"/>
  <c r="AB25" i="4" s="1"/>
  <c r="Y21" i="4"/>
  <c r="AA8" i="4"/>
  <c r="AA9" i="4"/>
  <c r="AA10" i="4"/>
  <c r="AA11" i="4"/>
  <c r="AA12" i="4"/>
  <c r="AA13" i="4"/>
  <c r="AB13" i="4" s="1"/>
  <c r="AA14" i="4"/>
  <c r="AA15" i="4"/>
  <c r="AA16" i="4"/>
  <c r="AB16" i="4" s="1"/>
  <c r="AA17" i="4"/>
  <c r="AA18" i="4"/>
  <c r="AA19" i="4"/>
  <c r="AB19" i="4" s="1"/>
  <c r="AA20" i="4"/>
  <c r="AA7" i="4"/>
  <c r="AB7" i="4" s="1"/>
  <c r="S40" i="4"/>
  <c r="S41" i="4"/>
  <c r="T41" i="4" s="1"/>
  <c r="S42" i="4"/>
  <c r="S43" i="4"/>
  <c r="T43" i="4" s="1"/>
  <c r="S44" i="4"/>
  <c r="S45" i="4"/>
  <c r="S46" i="4"/>
  <c r="T46" i="4" s="1"/>
  <c r="S39" i="4"/>
  <c r="Q47" i="4"/>
  <c r="Q35" i="4"/>
  <c r="P35" i="4"/>
  <c r="S25" i="4"/>
  <c r="T25" i="4" s="1"/>
  <c r="Q21" i="4"/>
  <c r="P21" i="4"/>
  <c r="S8" i="4"/>
  <c r="T8" i="4" s="1"/>
  <c r="S9" i="4"/>
  <c r="T9" i="4" s="1"/>
  <c r="S10" i="4"/>
  <c r="T10" i="4" s="1"/>
  <c r="S11" i="4"/>
  <c r="T11" i="4" s="1"/>
  <c r="S12" i="4"/>
  <c r="T12" i="4" s="1"/>
  <c r="S13" i="4"/>
  <c r="T13" i="4" s="1"/>
  <c r="S14" i="4"/>
  <c r="T14" i="4" s="1"/>
  <c r="S15" i="4"/>
  <c r="T15" i="4" s="1"/>
  <c r="S16" i="4"/>
  <c r="T16" i="4" s="1"/>
  <c r="S17" i="4"/>
  <c r="T17" i="4" s="1"/>
  <c r="S18" i="4"/>
  <c r="T18" i="4" s="1"/>
  <c r="S19" i="4"/>
  <c r="T19" i="4" s="1"/>
  <c r="S20" i="4"/>
  <c r="T20" i="4" s="1"/>
  <c r="S7" i="4"/>
  <c r="T7" i="4" s="1"/>
  <c r="L40" i="4"/>
  <c r="L41" i="4"/>
  <c r="M41" i="4" s="1"/>
  <c r="L42" i="4"/>
  <c r="M42" i="4" s="1"/>
  <c r="L43" i="4"/>
  <c r="M43" i="4" s="1"/>
  <c r="L44" i="4"/>
  <c r="M44" i="4" s="1"/>
  <c r="L45" i="4"/>
  <c r="L46" i="4"/>
  <c r="L39" i="4"/>
  <c r="E40" i="4"/>
  <c r="F40" i="4" s="1"/>
  <c r="E41" i="4"/>
  <c r="F41" i="4" s="1"/>
  <c r="E42" i="4"/>
  <c r="F42" i="4" s="1"/>
  <c r="E43" i="4"/>
  <c r="F43" i="4" s="1"/>
  <c r="E44" i="4"/>
  <c r="F44" i="4" s="1"/>
  <c r="E45" i="4"/>
  <c r="F45" i="4" s="1"/>
  <c r="E46" i="4"/>
  <c r="E39" i="4"/>
  <c r="F39" i="4" s="1"/>
  <c r="L26" i="4"/>
  <c r="L27" i="4"/>
  <c r="L28" i="4"/>
  <c r="L29" i="4"/>
  <c r="L30" i="4"/>
  <c r="L31" i="4"/>
  <c r="L32" i="4"/>
  <c r="L33" i="4"/>
  <c r="L34" i="4"/>
  <c r="L25" i="4"/>
  <c r="E26" i="4"/>
  <c r="F26" i="4" s="1"/>
  <c r="E27" i="4"/>
  <c r="F27" i="4" s="1"/>
  <c r="E28" i="4"/>
  <c r="F28" i="4" s="1"/>
  <c r="E29" i="4"/>
  <c r="F29" i="4" s="1"/>
  <c r="E30" i="4"/>
  <c r="F30" i="4" s="1"/>
  <c r="E31" i="4"/>
  <c r="F31" i="4" s="1"/>
  <c r="E32" i="4"/>
  <c r="F32" i="4" s="1"/>
  <c r="E33" i="4"/>
  <c r="F33" i="4" s="1"/>
  <c r="E34" i="4"/>
  <c r="F34" i="4" s="1"/>
  <c r="E25" i="4"/>
  <c r="F25" i="4" s="1"/>
  <c r="L7" i="4"/>
  <c r="E8" i="4"/>
  <c r="E9" i="4"/>
  <c r="E10" i="4"/>
  <c r="E11" i="4"/>
  <c r="E12" i="4"/>
  <c r="E13" i="4"/>
  <c r="E14" i="4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7" i="4"/>
  <c r="D73" i="8"/>
  <c r="D74" i="8"/>
  <c r="D75" i="8"/>
  <c r="D76" i="8"/>
  <c r="D77" i="8"/>
  <c r="D78" i="8"/>
  <c r="D79" i="8"/>
  <c r="D80" i="8"/>
  <c r="D81" i="8"/>
  <c r="D72" i="8"/>
  <c r="D56" i="8"/>
  <c r="D57" i="8"/>
  <c r="D58" i="8"/>
  <c r="D59" i="8"/>
  <c r="D60" i="8"/>
  <c r="D61" i="8"/>
  <c r="D62" i="8"/>
  <c r="D63" i="8"/>
  <c r="D64" i="8"/>
  <c r="D55" i="8"/>
  <c r="D39" i="8"/>
  <c r="D40" i="8"/>
  <c r="D41" i="8"/>
  <c r="D42" i="8"/>
  <c r="D43" i="8"/>
  <c r="D44" i="8"/>
  <c r="D45" i="8"/>
  <c r="D46" i="8"/>
  <c r="D47" i="8"/>
  <c r="D38" i="8"/>
  <c r="D22" i="8"/>
  <c r="D23" i="8"/>
  <c r="D24" i="8"/>
  <c r="D25" i="8"/>
  <c r="D26" i="8"/>
  <c r="D27" i="8"/>
  <c r="D28" i="8"/>
  <c r="D29" i="8"/>
  <c r="D30" i="8"/>
  <c r="D21" i="8"/>
  <c r="D85" i="8" l="1"/>
  <c r="D34" i="8"/>
  <c r="D68" i="8"/>
  <c r="D51" i="8"/>
  <c r="R21" i="4"/>
  <c r="R35" i="4"/>
  <c r="E49" i="2"/>
  <c r="S35" i="4"/>
  <c r="S21" i="4"/>
  <c r="L47" i="4"/>
  <c r="L35" i="4"/>
  <c r="L21" i="4"/>
  <c r="E47" i="4"/>
  <c r="E35" i="4"/>
  <c r="E21" i="4"/>
  <c r="AA21" i="4"/>
  <c r="AA35" i="4"/>
  <c r="S47" i="4"/>
  <c r="T35" i="4" l="1"/>
  <c r="T21" i="4"/>
  <c r="S49" i="4"/>
  <c r="L49" i="4"/>
  <c r="E49" i="4"/>
  <c r="AA49" i="4"/>
  <c r="D73" i="7" l="1"/>
  <c r="D74" i="7"/>
  <c r="D75" i="7"/>
  <c r="D76" i="7"/>
  <c r="D77" i="7"/>
  <c r="D78" i="7"/>
  <c r="D79" i="7"/>
  <c r="D80" i="7"/>
  <c r="D81" i="7"/>
  <c r="D72" i="7"/>
  <c r="C68" i="7"/>
  <c r="D56" i="7"/>
  <c r="D57" i="7"/>
  <c r="D58" i="7"/>
  <c r="D59" i="7"/>
  <c r="D60" i="7"/>
  <c r="D61" i="7"/>
  <c r="D62" i="7"/>
  <c r="D63" i="7"/>
  <c r="D64" i="7"/>
  <c r="D55" i="7"/>
  <c r="C85" i="3"/>
  <c r="D73" i="3"/>
  <c r="D74" i="3"/>
  <c r="D75" i="3"/>
  <c r="D76" i="3"/>
  <c r="D77" i="3"/>
  <c r="D78" i="3"/>
  <c r="D79" i="3"/>
  <c r="D80" i="3"/>
  <c r="D72" i="3"/>
  <c r="B68" i="3"/>
  <c r="C68" i="3"/>
  <c r="D56" i="3"/>
  <c r="D57" i="3"/>
  <c r="D58" i="3"/>
  <c r="D59" i="3"/>
  <c r="D60" i="3"/>
  <c r="D61" i="3"/>
  <c r="D62" i="3"/>
  <c r="D63" i="3"/>
  <c r="D64" i="3"/>
  <c r="D55" i="3"/>
  <c r="C51" i="3"/>
  <c r="C34" i="3"/>
  <c r="B34" i="3"/>
  <c r="D68" i="7" l="1"/>
  <c r="D85" i="7"/>
  <c r="D85" i="3"/>
  <c r="D68" i="3"/>
  <c r="D51" i="3"/>
  <c r="D34" i="3"/>
  <c r="B85" i="1"/>
  <c r="B68" i="1"/>
  <c r="C51" i="1"/>
  <c r="D51" i="1"/>
  <c r="B51" i="1"/>
  <c r="B34" i="1"/>
  <c r="B85" i="8"/>
  <c r="B68" i="8"/>
  <c r="B51" i="8"/>
  <c r="B85" i="7"/>
  <c r="B68" i="7"/>
  <c r="B51" i="7"/>
  <c r="B34" i="7"/>
  <c r="B85" i="3"/>
  <c r="B51" i="3"/>
  <c r="B16" i="8" l="1"/>
  <c r="D34" i="2"/>
  <c r="D29" i="2"/>
  <c r="M27" i="2"/>
  <c r="K27" i="2"/>
  <c r="K34" i="2"/>
  <c r="K39" i="2"/>
  <c r="M39" i="2"/>
  <c r="M34" i="2"/>
  <c r="T29" i="2"/>
  <c r="T33" i="2"/>
  <c r="T34" i="2"/>
  <c r="T44" i="2"/>
  <c r="T42" i="2"/>
  <c r="T39" i="2"/>
  <c r="R39" i="2"/>
  <c r="R42" i="2"/>
  <c r="R44" i="2"/>
  <c r="AA27" i="2"/>
  <c r="Y27" i="2"/>
  <c r="AA29" i="2"/>
  <c r="Y29" i="2"/>
  <c r="AA34" i="2"/>
  <c r="Y34" i="2"/>
  <c r="AA39" i="2"/>
  <c r="Y41" i="2"/>
  <c r="Y39" i="2"/>
  <c r="AA41" i="2"/>
  <c r="F19" i="6"/>
  <c r="F10" i="6"/>
  <c r="F11" i="6"/>
  <c r="F12" i="6"/>
  <c r="F13" i="6"/>
  <c r="F9" i="6"/>
  <c r="F7" i="6"/>
  <c r="AB41" i="6"/>
  <c r="AB39" i="6"/>
  <c r="Z41" i="6"/>
  <c r="Z39" i="6"/>
  <c r="R29" i="2"/>
  <c r="R33" i="2"/>
  <c r="R34" i="2"/>
  <c r="AA18" i="2"/>
  <c r="AA12" i="2"/>
  <c r="AA11" i="2"/>
  <c r="AA9" i="2"/>
  <c r="AA8" i="2"/>
  <c r="Y18" i="2"/>
  <c r="Y12" i="2"/>
  <c r="Y11" i="2"/>
  <c r="Y9" i="2"/>
  <c r="Y8" i="2"/>
  <c r="R15" i="2"/>
  <c r="R11" i="2"/>
  <c r="R12" i="2"/>
  <c r="R13" i="2"/>
  <c r="R10" i="2"/>
  <c r="R8" i="2"/>
  <c r="F9" i="2"/>
  <c r="D9" i="2"/>
  <c r="B16" i="7"/>
  <c r="C15" i="7" s="1"/>
  <c r="AB27" i="5"/>
  <c r="Z27" i="5"/>
  <c r="M39" i="5"/>
  <c r="AB20" i="6"/>
  <c r="AB19" i="6"/>
  <c r="AB12" i="6"/>
  <c r="AB13" i="6"/>
  <c r="AB11" i="6"/>
  <c r="AB9" i="6"/>
  <c r="AB8" i="6"/>
  <c r="Z20" i="6"/>
  <c r="Z19" i="6"/>
  <c r="Z12" i="6"/>
  <c r="Z13" i="6"/>
  <c r="Z11" i="6"/>
  <c r="Z9" i="6"/>
  <c r="Z8" i="6"/>
  <c r="T44" i="6"/>
  <c r="T42" i="6"/>
  <c r="T39" i="6"/>
  <c r="T34" i="6"/>
  <c r="T33" i="6"/>
  <c r="T29" i="6"/>
  <c r="T27" i="6"/>
  <c r="T25" i="6"/>
  <c r="R34" i="6"/>
  <c r="R33" i="6"/>
  <c r="R29" i="6"/>
  <c r="R27" i="6"/>
  <c r="R25" i="6"/>
  <c r="R20" i="6"/>
  <c r="R19" i="6"/>
  <c r="R15" i="6"/>
  <c r="R13" i="6"/>
  <c r="R12" i="6"/>
  <c r="R11" i="6"/>
  <c r="R10" i="6"/>
  <c r="R8" i="6"/>
  <c r="M39" i="6"/>
  <c r="K39" i="6"/>
  <c r="M34" i="6"/>
  <c r="M29" i="6"/>
  <c r="M27" i="6"/>
  <c r="K34" i="6"/>
  <c r="K29" i="6"/>
  <c r="K27" i="6"/>
  <c r="D39" i="6"/>
  <c r="D34" i="6"/>
  <c r="D29" i="6"/>
  <c r="D27" i="6"/>
  <c r="D25" i="6"/>
  <c r="M19" i="6"/>
  <c r="K19" i="6"/>
  <c r="D7" i="6"/>
  <c r="D19" i="6"/>
  <c r="D13" i="6"/>
  <c r="D12" i="6"/>
  <c r="D11" i="6"/>
  <c r="D10" i="6"/>
  <c r="D9" i="6"/>
  <c r="Z46" i="6"/>
  <c r="X47" i="6"/>
  <c r="Z26" i="6"/>
  <c r="Z27" i="6"/>
  <c r="Z29" i="6"/>
  <c r="Z31" i="6"/>
  <c r="Z34" i="6"/>
  <c r="Z28" i="6"/>
  <c r="Z33" i="6"/>
  <c r="R39" i="6"/>
  <c r="R42" i="6"/>
  <c r="R44" i="6"/>
  <c r="T43" i="6"/>
  <c r="M43" i="6"/>
  <c r="K15" i="6"/>
  <c r="D28" i="6"/>
  <c r="B21" i="6"/>
  <c r="Z8" i="5"/>
  <c r="AB8" i="5" s="1"/>
  <c r="AB41" i="5"/>
  <c r="AB39" i="5"/>
  <c r="Z41" i="5"/>
  <c r="Z39" i="5"/>
  <c r="X47" i="5"/>
  <c r="Z28" i="5"/>
  <c r="Z34" i="5"/>
  <c r="Z25" i="5"/>
  <c r="AB29" i="5"/>
  <c r="AB34" i="5"/>
  <c r="AB25" i="5"/>
  <c r="T44" i="5"/>
  <c r="T42" i="5"/>
  <c r="T39" i="5"/>
  <c r="R44" i="5"/>
  <c r="R42" i="5"/>
  <c r="R39" i="5"/>
  <c r="R25" i="5"/>
  <c r="T25" i="5" s="1"/>
  <c r="R20" i="5"/>
  <c r="R15" i="5"/>
  <c r="R11" i="5"/>
  <c r="R12" i="5"/>
  <c r="R13" i="5"/>
  <c r="R10" i="5"/>
  <c r="R8" i="5"/>
  <c r="P47" i="5"/>
  <c r="P21" i="5"/>
  <c r="K39" i="5"/>
  <c r="I47" i="5"/>
  <c r="M34" i="5"/>
  <c r="M33" i="5"/>
  <c r="M29" i="5"/>
  <c r="M27" i="5"/>
  <c r="K34" i="5"/>
  <c r="K33" i="5"/>
  <c r="K29" i="5"/>
  <c r="K27" i="5"/>
  <c r="M19" i="5"/>
  <c r="K19" i="5"/>
  <c r="M11" i="5"/>
  <c r="K11" i="5"/>
  <c r="M15" i="5"/>
  <c r="B47" i="5"/>
  <c r="B35" i="5"/>
  <c r="AB44" i="4"/>
  <c r="AB41" i="4"/>
  <c r="AB39" i="4"/>
  <c r="Z44" i="4"/>
  <c r="Z41" i="4"/>
  <c r="Z39" i="4"/>
  <c r="AB34" i="4"/>
  <c r="AB33" i="4"/>
  <c r="AB29" i="4"/>
  <c r="AB27" i="4"/>
  <c r="Z34" i="4"/>
  <c r="Z33" i="4"/>
  <c r="Z29" i="4"/>
  <c r="Z27" i="4"/>
  <c r="AB20" i="4"/>
  <c r="AB18" i="4"/>
  <c r="AB14" i="4"/>
  <c r="AB12" i="4"/>
  <c r="AB11" i="4"/>
  <c r="AB9" i="4"/>
  <c r="AB8" i="4"/>
  <c r="M39" i="4"/>
  <c r="K39" i="4"/>
  <c r="T45" i="4"/>
  <c r="T44" i="4"/>
  <c r="T42" i="4"/>
  <c r="R45" i="4"/>
  <c r="R44" i="4"/>
  <c r="R42" i="4"/>
  <c r="R39" i="4"/>
  <c r="T39" i="4"/>
  <c r="M34" i="4"/>
  <c r="K34" i="4"/>
  <c r="M27" i="4"/>
  <c r="K27" i="4"/>
  <c r="M18" i="4"/>
  <c r="M14" i="4"/>
  <c r="M9" i="4"/>
  <c r="D30" i="4"/>
  <c r="D31" i="4"/>
  <c r="D32" i="4"/>
  <c r="D33" i="4"/>
  <c r="D34" i="4"/>
  <c r="D29" i="4"/>
  <c r="D25" i="4"/>
  <c r="F8" i="4"/>
  <c r="F9" i="4"/>
  <c r="F10" i="4"/>
  <c r="F11" i="4"/>
  <c r="F12" i="4"/>
  <c r="F13" i="4"/>
  <c r="F14" i="4"/>
  <c r="F7" i="4"/>
  <c r="K18" i="4"/>
  <c r="K14" i="4"/>
  <c r="K9" i="4"/>
  <c r="D8" i="4"/>
  <c r="D9" i="4"/>
  <c r="D10" i="4"/>
  <c r="D11" i="4"/>
  <c r="D12" i="4"/>
  <c r="D13" i="4"/>
  <c r="D14" i="4"/>
  <c r="D7" i="4"/>
  <c r="Z20" i="4"/>
  <c r="Z18" i="4"/>
  <c r="Z14" i="4"/>
  <c r="Z12" i="4"/>
  <c r="Z11" i="4"/>
  <c r="Z9" i="4"/>
  <c r="Z8" i="4"/>
  <c r="R26" i="4"/>
  <c r="T26" i="4" s="1"/>
  <c r="R18" i="4"/>
  <c r="R9" i="4"/>
  <c r="R10" i="4"/>
  <c r="R11" i="4"/>
  <c r="R12" i="4"/>
  <c r="R13" i="4"/>
  <c r="R14" i="4"/>
  <c r="R15" i="4"/>
  <c r="R8" i="4"/>
  <c r="I47" i="6"/>
  <c r="AB46" i="6"/>
  <c r="T46" i="6"/>
  <c r="R46" i="6"/>
  <c r="M46" i="6"/>
  <c r="K46" i="6"/>
  <c r="T45" i="6"/>
  <c r="R45" i="6"/>
  <c r="M45" i="6"/>
  <c r="K45" i="6"/>
  <c r="K43" i="6"/>
  <c r="M42" i="6"/>
  <c r="K42" i="6"/>
  <c r="M41" i="6"/>
  <c r="K41" i="6"/>
  <c r="AB40" i="6"/>
  <c r="Z40" i="6"/>
  <c r="T40" i="6"/>
  <c r="R40" i="6"/>
  <c r="M40" i="6"/>
  <c r="K40" i="6"/>
  <c r="P35" i="6"/>
  <c r="M31" i="6"/>
  <c r="K31" i="6"/>
  <c r="M28" i="6"/>
  <c r="K28" i="6"/>
  <c r="T26" i="6"/>
  <c r="R26" i="6"/>
  <c r="M26" i="6"/>
  <c r="K26" i="6"/>
  <c r="I21" i="6"/>
  <c r="M20" i="6"/>
  <c r="K20" i="6"/>
  <c r="M18" i="6"/>
  <c r="K18" i="6"/>
  <c r="F18" i="6"/>
  <c r="D18" i="6"/>
  <c r="AB17" i="6"/>
  <c r="Z17" i="6"/>
  <c r="R17" i="6"/>
  <c r="M17" i="6"/>
  <c r="K17" i="6"/>
  <c r="F17" i="6"/>
  <c r="D17" i="6"/>
  <c r="AB16" i="6"/>
  <c r="Z16" i="6"/>
  <c r="M16" i="6"/>
  <c r="K16" i="6"/>
  <c r="M15" i="6"/>
  <c r="M13" i="6"/>
  <c r="K13" i="6"/>
  <c r="M12" i="6"/>
  <c r="K12" i="6"/>
  <c r="M10" i="6"/>
  <c r="K10" i="6"/>
  <c r="M8" i="6"/>
  <c r="K8" i="6"/>
  <c r="M7" i="6"/>
  <c r="K7" i="6"/>
  <c r="AB46" i="5"/>
  <c r="Z46" i="5"/>
  <c r="T46" i="5"/>
  <c r="R46" i="5"/>
  <c r="M46" i="5"/>
  <c r="K46" i="5"/>
  <c r="AB45" i="5"/>
  <c r="Z45" i="5"/>
  <c r="M45" i="5"/>
  <c r="K45" i="5"/>
  <c r="Z43" i="5"/>
  <c r="M43" i="5"/>
  <c r="AB40" i="5"/>
  <c r="Z40" i="5"/>
  <c r="T40" i="5"/>
  <c r="R40" i="5"/>
  <c r="M40" i="5"/>
  <c r="K40" i="5"/>
  <c r="X35" i="5"/>
  <c r="P35" i="5"/>
  <c r="R35" i="5" s="1"/>
  <c r="T35" i="5" s="1"/>
  <c r="M31" i="5"/>
  <c r="K31" i="5"/>
  <c r="M30" i="5"/>
  <c r="K30" i="5"/>
  <c r="AB28" i="5"/>
  <c r="M28" i="5"/>
  <c r="K28" i="5"/>
  <c r="B21" i="5"/>
  <c r="M20" i="5"/>
  <c r="K20" i="5"/>
  <c r="M18" i="5"/>
  <c r="K18" i="5"/>
  <c r="M17" i="5"/>
  <c r="K17" i="5"/>
  <c r="R16" i="5"/>
  <c r="M16" i="5"/>
  <c r="K16" i="5"/>
  <c r="K15" i="5"/>
  <c r="M12" i="5"/>
  <c r="K12" i="5"/>
  <c r="M10" i="5"/>
  <c r="K10" i="5"/>
  <c r="R7" i="5"/>
  <c r="K7" i="5"/>
  <c r="Z10" i="4" l="1"/>
  <c r="AB10" i="4" s="1"/>
  <c r="Z47" i="6"/>
  <c r="AB47" i="6"/>
  <c r="T35" i="6"/>
  <c r="R35" i="6"/>
  <c r="M47" i="6"/>
  <c r="K47" i="6"/>
  <c r="M21" i="6"/>
  <c r="K21" i="6"/>
  <c r="Z47" i="5"/>
  <c r="AB47" i="5"/>
  <c r="AB35" i="5"/>
  <c r="Z35" i="5"/>
  <c r="R47" i="5"/>
  <c r="T47" i="5"/>
  <c r="P49" i="5"/>
  <c r="R21" i="5"/>
  <c r="T21" i="5"/>
  <c r="M47" i="5"/>
  <c r="K47" i="5"/>
  <c r="Z29" i="5"/>
  <c r="C12" i="7"/>
  <c r="C13" i="7"/>
  <c r="C14" i="7"/>
  <c r="Z43" i="6"/>
  <c r="AB43" i="6"/>
  <c r="X35" i="6"/>
  <c r="X21" i="6"/>
  <c r="R43" i="6"/>
  <c r="P47" i="6"/>
  <c r="P21" i="6"/>
  <c r="I35" i="6"/>
  <c r="I49" i="6" s="1"/>
  <c r="M25" i="6"/>
  <c r="K25" i="6"/>
  <c r="B47" i="6"/>
  <c r="B35" i="6"/>
  <c r="F35" i="6" s="1"/>
  <c r="D21" i="6"/>
  <c r="F21" i="6"/>
  <c r="AB43" i="5"/>
  <c r="X49" i="5"/>
  <c r="R43" i="5"/>
  <c r="T43" i="5"/>
  <c r="K43" i="5"/>
  <c r="I35" i="5"/>
  <c r="I21" i="5"/>
  <c r="M7" i="5"/>
  <c r="B49" i="5"/>
  <c r="AB35" i="6" l="1"/>
  <c r="Z35" i="6"/>
  <c r="AB21" i="6"/>
  <c r="Z21" i="6"/>
  <c r="R47" i="6"/>
  <c r="T47" i="6"/>
  <c r="T21" i="6"/>
  <c r="R21" i="6"/>
  <c r="P49" i="6"/>
  <c r="M35" i="6"/>
  <c r="K35" i="6"/>
  <c r="B49" i="6"/>
  <c r="M35" i="5"/>
  <c r="K35" i="5"/>
  <c r="I49" i="5"/>
  <c r="M21" i="5"/>
  <c r="K21" i="5"/>
  <c r="M14" i="2"/>
  <c r="K14" i="2"/>
  <c r="K18" i="2"/>
  <c r="M18" i="2"/>
  <c r="M9" i="2"/>
  <c r="K9" i="2"/>
  <c r="C16" i="7"/>
  <c r="X49" i="6"/>
  <c r="D35" i="6"/>
  <c r="X47" i="4"/>
  <c r="P47" i="4"/>
  <c r="J47" i="4"/>
  <c r="I47" i="4"/>
  <c r="M47" i="4" s="1"/>
  <c r="C47" i="4"/>
  <c r="B47" i="4"/>
  <c r="F47" i="4" s="1"/>
  <c r="AB46" i="4"/>
  <c r="Z46" i="4"/>
  <c r="M46" i="4"/>
  <c r="K46" i="4"/>
  <c r="AB45" i="4"/>
  <c r="Z45" i="4"/>
  <c r="M45" i="4"/>
  <c r="K45" i="4"/>
  <c r="AB43" i="4"/>
  <c r="Z43" i="4"/>
  <c r="AB42" i="4"/>
  <c r="Z42" i="4"/>
  <c r="AB40" i="4"/>
  <c r="Z40" i="4"/>
  <c r="T40" i="4"/>
  <c r="R40" i="4"/>
  <c r="M40" i="4"/>
  <c r="K40" i="4"/>
  <c r="X35" i="4"/>
  <c r="Q49" i="4"/>
  <c r="J35" i="4"/>
  <c r="I35" i="4"/>
  <c r="M35" i="4" s="1"/>
  <c r="C35" i="4"/>
  <c r="B35" i="4"/>
  <c r="AB28" i="4"/>
  <c r="Z28" i="4"/>
  <c r="M28" i="4"/>
  <c r="K28" i="4"/>
  <c r="X21" i="4"/>
  <c r="J21" i="4"/>
  <c r="I21" i="4"/>
  <c r="M21" i="4" s="1"/>
  <c r="C21" i="4"/>
  <c r="B21" i="4"/>
  <c r="AB17" i="4"/>
  <c r="Z17" i="4"/>
  <c r="M17" i="4"/>
  <c r="K17" i="4"/>
  <c r="M16" i="4"/>
  <c r="K16" i="4"/>
  <c r="AB15" i="4"/>
  <c r="Z15" i="4"/>
  <c r="M7" i="4"/>
  <c r="K7" i="4"/>
  <c r="B16" i="3"/>
  <c r="C14" i="3" s="1"/>
  <c r="W47" i="2"/>
  <c r="P47" i="2"/>
  <c r="J47" i="2"/>
  <c r="B47" i="2"/>
  <c r="AA46" i="2"/>
  <c r="Y46" i="2"/>
  <c r="T46" i="2"/>
  <c r="R46" i="2"/>
  <c r="M46" i="2"/>
  <c r="K46" i="2"/>
  <c r="AA45" i="2"/>
  <c r="Y45" i="2"/>
  <c r="M45" i="2"/>
  <c r="K45" i="2"/>
  <c r="AA43" i="2"/>
  <c r="Y43" i="2"/>
  <c r="T43" i="2"/>
  <c r="R43" i="2"/>
  <c r="M43" i="2"/>
  <c r="K43" i="2"/>
  <c r="AA42" i="2"/>
  <c r="Y42" i="2"/>
  <c r="M42" i="2"/>
  <c r="K42" i="2"/>
  <c r="M41" i="2"/>
  <c r="K41" i="2"/>
  <c r="AA40" i="2"/>
  <c r="Y40" i="2"/>
  <c r="T40" i="2"/>
  <c r="R40" i="2"/>
  <c r="M40" i="2"/>
  <c r="K40" i="2"/>
  <c r="W35" i="2"/>
  <c r="P35" i="2"/>
  <c r="I35" i="2"/>
  <c r="B35" i="2"/>
  <c r="F35" i="2" s="1"/>
  <c r="AA32" i="2"/>
  <c r="Y32" i="2"/>
  <c r="M32" i="2"/>
  <c r="K32" i="2"/>
  <c r="AA31" i="2"/>
  <c r="Y31" i="2"/>
  <c r="M31" i="2"/>
  <c r="K31" i="2"/>
  <c r="T30" i="2"/>
  <c r="R30" i="2"/>
  <c r="M30" i="2"/>
  <c r="K30" i="2"/>
  <c r="AA28" i="2"/>
  <c r="Y28" i="2"/>
  <c r="T28" i="2"/>
  <c r="R28" i="2"/>
  <c r="M28" i="2"/>
  <c r="K28" i="2"/>
  <c r="D28" i="2"/>
  <c r="AA26" i="2"/>
  <c r="Y26" i="2"/>
  <c r="T26" i="2"/>
  <c r="R26" i="2"/>
  <c r="M26" i="2"/>
  <c r="K26" i="2"/>
  <c r="M25" i="2"/>
  <c r="K25" i="2"/>
  <c r="W21" i="2"/>
  <c r="P21" i="2"/>
  <c r="I21" i="2"/>
  <c r="AA20" i="2"/>
  <c r="Y20" i="2"/>
  <c r="M20" i="2"/>
  <c r="K20" i="2"/>
  <c r="M19" i="2"/>
  <c r="K19" i="2"/>
  <c r="R18" i="2"/>
  <c r="F18" i="2"/>
  <c r="D18" i="2"/>
  <c r="AA17" i="2"/>
  <c r="Y17" i="2"/>
  <c r="R17" i="2"/>
  <c r="M17" i="2"/>
  <c r="K17" i="2"/>
  <c r="F17" i="2"/>
  <c r="D17" i="2"/>
  <c r="AA16" i="2"/>
  <c r="Y16" i="2"/>
  <c r="R16" i="2"/>
  <c r="M16" i="2"/>
  <c r="K16" i="2"/>
  <c r="F16" i="2"/>
  <c r="D16" i="2"/>
  <c r="AA15" i="2"/>
  <c r="Y15" i="2"/>
  <c r="M15" i="2"/>
  <c r="K15" i="2"/>
  <c r="M13" i="2"/>
  <c r="K13" i="2"/>
  <c r="M12" i="2"/>
  <c r="K12" i="2"/>
  <c r="M10" i="2"/>
  <c r="K10" i="2"/>
  <c r="M8" i="2"/>
  <c r="K8" i="2"/>
  <c r="R7" i="2"/>
  <c r="M7" i="2"/>
  <c r="K7" i="2"/>
  <c r="Y49" i="4" l="1"/>
  <c r="Z47" i="4"/>
  <c r="AB47" i="4"/>
  <c r="Z35" i="4"/>
  <c r="AB35" i="4"/>
  <c r="Z21" i="4"/>
  <c r="AB21" i="4"/>
  <c r="D35" i="4"/>
  <c r="F35" i="4" s="1"/>
  <c r="D21" i="4"/>
  <c r="F21" i="4" s="1"/>
  <c r="P49" i="4"/>
  <c r="R47" i="4"/>
  <c r="T47" i="4"/>
  <c r="K21" i="4"/>
  <c r="K47" i="4"/>
  <c r="K35" i="4"/>
  <c r="D47" i="4"/>
  <c r="K47" i="2"/>
  <c r="J49" i="2"/>
  <c r="K35" i="2"/>
  <c r="M35" i="2"/>
  <c r="R35" i="2"/>
  <c r="T35" i="2"/>
  <c r="T47" i="2"/>
  <c r="R47" i="2"/>
  <c r="K21" i="2"/>
  <c r="M21" i="2"/>
  <c r="Y35" i="2"/>
  <c r="AA35" i="2"/>
  <c r="AA47" i="2"/>
  <c r="Y47" i="2"/>
  <c r="AA21" i="2"/>
  <c r="Y21" i="2"/>
  <c r="R21" i="2"/>
  <c r="T21" i="2"/>
  <c r="F47" i="2"/>
  <c r="D47" i="2"/>
  <c r="J49" i="4"/>
  <c r="I49" i="4"/>
  <c r="C49" i="4"/>
  <c r="B49" i="4"/>
  <c r="X49" i="4"/>
  <c r="D35" i="2"/>
  <c r="B49" i="2"/>
  <c r="C15" i="3"/>
  <c r="D21" i="2"/>
  <c r="F21" i="2"/>
  <c r="C12" i="3"/>
  <c r="C13" i="3"/>
  <c r="I49" i="2"/>
  <c r="P49" i="2"/>
  <c r="W49" i="2"/>
  <c r="C16" i="3" l="1"/>
  <c r="T7" i="5"/>
  <c r="T16" i="5"/>
  <c r="T17" i="6"/>
  <c r="C14" i="8"/>
  <c r="B16" i="1"/>
  <c r="C13" i="8" l="1"/>
  <c r="C12" i="8"/>
  <c r="C15" i="8"/>
  <c r="C14" i="1"/>
  <c r="C13" i="1"/>
  <c r="C15" i="1"/>
  <c r="C12" i="1"/>
  <c r="C16" i="8" l="1"/>
  <c r="C16" i="1"/>
  <c r="T7" i="2"/>
  <c r="T17" i="2"/>
  <c r="T16" i="2"/>
  <c r="T18" i="2"/>
</calcChain>
</file>

<file path=xl/sharedStrings.xml><?xml version="1.0" encoding="utf-8"?>
<sst xmlns="http://schemas.openxmlformats.org/spreadsheetml/2006/main" count="1187" uniqueCount="90">
  <si>
    <t>TELEFONÍA FIJA</t>
  </si>
  <si>
    <t>MOTIVO DE RECLAMO</t>
  </si>
  <si>
    <t xml:space="preserve"> RECLAMACIONES RECIBIDAS</t>
  </si>
  <si>
    <t>SOLUCIONADAS</t>
  </si>
  <si>
    <t>PENDIENTES</t>
  </si>
  <si>
    <t>Instalación</t>
  </si>
  <si>
    <t>Activación</t>
  </si>
  <si>
    <t xml:space="preserve">Cancelación </t>
  </si>
  <si>
    <t>Traslado</t>
  </si>
  <si>
    <t xml:space="preserve">Suspensión </t>
  </si>
  <si>
    <t>Averías</t>
  </si>
  <si>
    <t>Entrega de factura</t>
  </si>
  <si>
    <t xml:space="preserve">Problemas de Facturación </t>
  </si>
  <si>
    <t xml:space="preserve">Calidad del servicio </t>
  </si>
  <si>
    <t xml:space="preserve">Otros </t>
  </si>
  <si>
    <t>TOTAL</t>
  </si>
  <si>
    <t>TELEFONÍA MÓVIL</t>
  </si>
  <si>
    <t>INTERNET</t>
  </si>
  <si>
    <t>TV</t>
  </si>
  <si>
    <t>PRESTADORA</t>
  </si>
  <si>
    <t>TIPO DE PRODUCTO</t>
  </si>
  <si>
    <t>INDICAR TRISMESTRE</t>
  </si>
  <si>
    <t>PORCENTAJE %</t>
  </si>
  <si>
    <t>Telefonía Fija</t>
  </si>
  <si>
    <t>Telefonía Móvil</t>
  </si>
  <si>
    <t>Internet</t>
  </si>
  <si>
    <t>Total</t>
  </si>
  <si>
    <t>Zona Norte</t>
  </si>
  <si>
    <t>Total Reclamaciones</t>
  </si>
  <si>
    <t xml:space="preserve">Solucionadas </t>
  </si>
  <si>
    <t>Valor Porcentual de Solucionadas</t>
  </si>
  <si>
    <t xml:space="preserve">Pendientes </t>
  </si>
  <si>
    <t>Valor Porcentual de Pendientes</t>
  </si>
  <si>
    <t>Duarte</t>
  </si>
  <si>
    <t>Hermanas Mirabal</t>
  </si>
  <si>
    <t>María Trinidad Sánchez</t>
  </si>
  <si>
    <t>Samaná</t>
  </si>
  <si>
    <t>Dajabón</t>
  </si>
  <si>
    <t>Monte Cristi</t>
  </si>
  <si>
    <t>Santiago Rodríguez</t>
  </si>
  <si>
    <t>Valverde</t>
  </si>
  <si>
    <t>Espaillat</t>
  </si>
  <si>
    <t>Puerto Plata</t>
  </si>
  <si>
    <t>Santiago</t>
  </si>
  <si>
    <t>La Vega</t>
  </si>
  <si>
    <t>Monseñor Nouel</t>
  </si>
  <si>
    <t>Sánchez Ramírez</t>
  </si>
  <si>
    <t>Zona Suroeste</t>
  </si>
  <si>
    <t>Azua</t>
  </si>
  <si>
    <t>Peravia</t>
  </si>
  <si>
    <t>San José Ocoa</t>
  </si>
  <si>
    <t>San Cristóbal</t>
  </si>
  <si>
    <t>Elias Piña</t>
  </si>
  <si>
    <t>San Juan</t>
  </si>
  <si>
    <t>Barahona</t>
  </si>
  <si>
    <t>Bahoruco</t>
  </si>
  <si>
    <t>Independencia</t>
  </si>
  <si>
    <t>Pedernales</t>
  </si>
  <si>
    <t>Zona Sureste</t>
  </si>
  <si>
    <t>Distrito Nacional</t>
  </si>
  <si>
    <t>Santo Domingo</t>
  </si>
  <si>
    <t>Hato Mayor</t>
  </si>
  <si>
    <t>Monte Plata</t>
  </si>
  <si>
    <t>San Pedro de Macorís</t>
  </si>
  <si>
    <t>El Seibo</t>
  </si>
  <si>
    <t>La Romana</t>
  </si>
  <si>
    <t>La Altagracia</t>
  </si>
  <si>
    <t>INDICAR MES</t>
  </si>
  <si>
    <t>Enero-Marzo 2019</t>
  </si>
  <si>
    <t>Enero 2019</t>
  </si>
  <si>
    <t>Febrero-2019</t>
  </si>
  <si>
    <t>Marzo-2019</t>
  </si>
  <si>
    <t>Marzo 2019</t>
  </si>
  <si>
    <t xml:space="preserve"> TELEFONÍA FIJA - TRIMESTRE 2019</t>
  </si>
  <si>
    <t xml:space="preserve"> TELEFONÍA MOVIL - TRIMESTRE 2019</t>
  </si>
  <si>
    <t xml:space="preserve"> INTERNET - TRIMESTRE 2019</t>
  </si>
  <si>
    <t xml:space="preserve"> TV - TRIMESTRE 2019</t>
  </si>
  <si>
    <t xml:space="preserve">REPORTE TRIMESTRAL DE RECLAMACIONES </t>
  </si>
  <si>
    <t xml:space="preserve"> INTERNET - ENERO 2019</t>
  </si>
  <si>
    <t xml:space="preserve"> TV - ENERO 2019</t>
  </si>
  <si>
    <t xml:space="preserve"> TELEFONÍA FIJA - ENERO 2019</t>
  </si>
  <si>
    <t xml:space="preserve"> TELEFONÍA MOVIL - ENERO 2019</t>
  </si>
  <si>
    <t xml:space="preserve"> TV - FEBRERO 2019</t>
  </si>
  <si>
    <t xml:space="preserve"> INTERNET - FEBRERO 2019</t>
  </si>
  <si>
    <t xml:space="preserve"> TELEFONÍA MOVIL - FEBRERO 2019</t>
  </si>
  <si>
    <t xml:space="preserve"> TELEFONÍA FIJA - FEBRERO 2019</t>
  </si>
  <si>
    <t xml:space="preserve"> TELEFONÍA FIJA - MARZO 2019</t>
  </si>
  <si>
    <t xml:space="preserve"> TELEFONÍA MOVIL - MARZO 2019</t>
  </si>
  <si>
    <t xml:space="preserve"> INTERNET - MARZO 2019</t>
  </si>
  <si>
    <t xml:space="preserve"> TV -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</si>
</sst>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£&quot;#,##0.00;\-&quot;£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>
      <alignment horizontal="left" vertical="top" indent="1"/>
    </xf>
    <xf numFmtId="37" fontId="6" fillId="6" borderId="10" applyBorder="0" applyProtection="0">
      <alignment vertical="center"/>
    </xf>
  </cellStyleXfs>
  <cellXfs count="164">
    <xf numFmtId="0" fontId="0" fillId="0" borderId="0" xfId="0"/>
    <xf numFmtId="3" fontId="3" fillId="5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5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4" fillId="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3" fontId="4" fillId="4" borderId="14" xfId="1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/>
    </xf>
    <xf numFmtId="3" fontId="4" fillId="4" borderId="18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7" fontId="7" fillId="0" borderId="0" xfId="4" applyFont="1" applyFill="1" applyBorder="1" applyAlignment="1" applyProtection="1">
      <alignment vertical="center"/>
      <protection hidden="1"/>
    </xf>
    <xf numFmtId="0" fontId="0" fillId="0" borderId="0" xfId="0" applyFont="1"/>
    <xf numFmtId="0" fontId="4" fillId="4" borderId="9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5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3" fillId="0" borderId="0" xfId="2" applyFont="1" applyFill="1"/>
    <xf numFmtId="0" fontId="10" fillId="10" borderId="11" xfId="0" applyFont="1" applyFill="1" applyBorder="1" applyAlignment="1">
      <alignment horizontal="center" vertical="center"/>
    </xf>
    <xf numFmtId="0" fontId="10" fillId="10" borderId="11" xfId="2" applyNumberFormat="1" applyFont="1" applyFill="1" applyBorder="1" applyAlignment="1">
      <alignment horizontal="center" vertical="center"/>
    </xf>
    <xf numFmtId="9" fontId="10" fillId="10" borderId="10" xfId="2" applyNumberFormat="1" applyFont="1" applyFill="1" applyBorder="1" applyAlignment="1">
      <alignment horizontal="center" vertical="center"/>
    </xf>
    <xf numFmtId="1" fontId="10" fillId="10" borderId="10" xfId="2" applyNumberFormat="1" applyFont="1" applyFill="1" applyBorder="1" applyAlignment="1">
      <alignment horizontal="center" vertical="center"/>
    </xf>
    <xf numFmtId="0" fontId="10" fillId="10" borderId="10" xfId="2" applyNumberFormat="1" applyFont="1" applyFill="1" applyBorder="1" applyAlignment="1">
      <alignment horizontal="center" vertical="center"/>
    </xf>
    <xf numFmtId="9" fontId="10" fillId="10" borderId="10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0" fontId="10" fillId="11" borderId="35" xfId="0" applyFont="1" applyFill="1" applyBorder="1" applyAlignment="1">
      <alignment horizontal="center" vertical="center"/>
    </xf>
    <xf numFmtId="9" fontId="10" fillId="11" borderId="10" xfId="2" applyFont="1" applyFill="1" applyBorder="1" applyAlignment="1">
      <alignment horizontal="center" vertical="center"/>
    </xf>
    <xf numFmtId="1" fontId="10" fillId="11" borderId="39" xfId="1" applyNumberFormat="1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9" fontId="10" fillId="11" borderId="39" xfId="2" applyFont="1" applyFill="1" applyBorder="1" applyAlignment="1">
      <alignment horizontal="center" vertical="center"/>
    </xf>
    <xf numFmtId="0" fontId="10" fillId="11" borderId="39" xfId="2" applyNumberFormat="1" applyFont="1" applyFill="1" applyBorder="1" applyAlignment="1">
      <alignment horizontal="center" vertical="center"/>
    </xf>
    <xf numFmtId="0" fontId="10" fillId="11" borderId="35" xfId="2" applyNumberFormat="1" applyFont="1" applyFill="1" applyBorder="1" applyAlignment="1">
      <alignment horizontal="center" vertical="center"/>
    </xf>
    <xf numFmtId="3" fontId="7" fillId="11" borderId="40" xfId="0" applyNumberFormat="1" applyFont="1" applyFill="1" applyBorder="1" applyAlignment="1">
      <alignment horizontal="center" vertical="center"/>
    </xf>
    <xf numFmtId="0" fontId="7" fillId="11" borderId="40" xfId="0" applyFont="1" applyFill="1" applyBorder="1" applyAlignment="1">
      <alignment horizontal="center" vertical="center"/>
    </xf>
    <xf numFmtId="9" fontId="7" fillId="11" borderId="37" xfId="2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12" borderId="11" xfId="0" applyFont="1" applyFill="1" applyBorder="1" applyAlignment="1">
      <alignment horizontal="center" vertical="center"/>
    </xf>
    <xf numFmtId="9" fontId="10" fillId="12" borderId="10" xfId="2" applyFont="1" applyFill="1" applyBorder="1" applyAlignment="1">
      <alignment horizontal="center" vertical="center"/>
    </xf>
    <xf numFmtId="1" fontId="10" fillId="12" borderId="10" xfId="2" applyNumberFormat="1" applyFont="1" applyFill="1" applyBorder="1" applyAlignment="1">
      <alignment horizontal="center" vertical="center"/>
    </xf>
    <xf numFmtId="9" fontId="10" fillId="12" borderId="11" xfId="2" applyFont="1" applyFill="1" applyBorder="1" applyAlignment="1">
      <alignment horizontal="center" vertical="center"/>
    </xf>
    <xf numFmtId="0" fontId="10" fillId="12" borderId="10" xfId="2" applyNumberFormat="1" applyFont="1" applyFill="1" applyBorder="1" applyAlignment="1">
      <alignment horizontal="center" vertical="center"/>
    </xf>
    <xf numFmtId="0" fontId="10" fillId="12" borderId="11" xfId="2" applyNumberFormat="1" applyFont="1" applyFill="1" applyBorder="1" applyAlignment="1">
      <alignment horizontal="center" vertical="center"/>
    </xf>
    <xf numFmtId="0" fontId="7" fillId="12" borderId="36" xfId="0" applyFont="1" applyFill="1" applyBorder="1" applyAlignment="1">
      <alignment horizontal="left" vertical="center"/>
    </xf>
    <xf numFmtId="3" fontId="7" fillId="12" borderId="40" xfId="0" applyNumberFormat="1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left" vertical="center"/>
    </xf>
    <xf numFmtId="0" fontId="7" fillId="10" borderId="13" xfId="0" applyFont="1" applyFill="1" applyBorder="1" applyAlignment="1">
      <alignment horizontal="left" vertical="center"/>
    </xf>
    <xf numFmtId="0" fontId="7" fillId="10" borderId="36" xfId="0" applyFont="1" applyFill="1" applyBorder="1" applyAlignment="1">
      <alignment horizontal="left" vertical="center"/>
    </xf>
    <xf numFmtId="3" fontId="7" fillId="10" borderId="18" xfId="0" applyNumberFormat="1" applyFont="1" applyFill="1" applyBorder="1" applyAlignment="1">
      <alignment horizontal="center" vertical="center"/>
    </xf>
    <xf numFmtId="9" fontId="7" fillId="10" borderId="37" xfId="0" applyNumberFormat="1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left" vertical="center"/>
    </xf>
    <xf numFmtId="0" fontId="7" fillId="11" borderId="9" xfId="0" applyFont="1" applyFill="1" applyBorder="1" applyAlignment="1">
      <alignment horizontal="left" vertical="center"/>
    </xf>
    <xf numFmtId="0" fontId="7" fillId="11" borderId="13" xfId="0" applyFont="1" applyFill="1" applyBorder="1" applyAlignment="1">
      <alignment horizontal="left" vertical="center"/>
    </xf>
    <xf numFmtId="0" fontId="7" fillId="11" borderId="36" xfId="0" applyFont="1" applyFill="1" applyBorder="1" applyAlignment="1">
      <alignment horizontal="left" vertical="center"/>
    </xf>
    <xf numFmtId="0" fontId="7" fillId="12" borderId="9" xfId="0" applyFont="1" applyFill="1" applyBorder="1" applyAlignment="1">
      <alignment horizontal="left" vertical="center"/>
    </xf>
    <xf numFmtId="0" fontId="7" fillId="12" borderId="13" xfId="0" applyFont="1" applyFill="1" applyBorder="1" applyAlignment="1">
      <alignment horizontal="left" vertical="center"/>
    </xf>
    <xf numFmtId="0" fontId="7" fillId="4" borderId="41" xfId="0" applyFont="1" applyFill="1" applyBorder="1" applyAlignment="1">
      <alignment horizontal="center" vertical="center"/>
    </xf>
    <xf numFmtId="3" fontId="4" fillId="4" borderId="42" xfId="0" applyNumberFormat="1" applyFont="1" applyFill="1" applyBorder="1" applyAlignment="1">
      <alignment horizontal="center" vertical="center"/>
    </xf>
    <xf numFmtId="9" fontId="10" fillId="4" borderId="42" xfId="2" applyFont="1" applyFill="1" applyBorder="1" applyAlignment="1">
      <alignment horizontal="center" vertical="center"/>
    </xf>
    <xf numFmtId="9" fontId="10" fillId="4" borderId="36" xfId="2" applyFont="1" applyFill="1" applyBorder="1" applyAlignment="1">
      <alignment horizontal="center" vertical="center"/>
    </xf>
    <xf numFmtId="3" fontId="4" fillId="4" borderId="42" xfId="1" applyNumberFormat="1" applyFont="1" applyFill="1" applyBorder="1" applyAlignment="1">
      <alignment horizontal="center" vertical="center"/>
    </xf>
    <xf numFmtId="0" fontId="0" fillId="7" borderId="0" xfId="0" applyFill="1"/>
    <xf numFmtId="0" fontId="9" fillId="7" borderId="2" xfId="0" applyFont="1" applyFill="1" applyBorder="1" applyAlignment="1"/>
    <xf numFmtId="0" fontId="9" fillId="7" borderId="3" xfId="0" applyFont="1" applyFill="1" applyBorder="1" applyAlignment="1"/>
    <xf numFmtId="0" fontId="0" fillId="7" borderId="4" xfId="0" applyFill="1" applyBorder="1"/>
    <xf numFmtId="0" fontId="9" fillId="7" borderId="5" xfId="0" applyFont="1" applyFill="1" applyBorder="1" applyAlignment="1"/>
    <xf numFmtId="0" fontId="9" fillId="7" borderId="1" xfId="0" applyFont="1" applyFill="1" applyBorder="1" applyAlignment="1"/>
    <xf numFmtId="0" fontId="0" fillId="7" borderId="6" xfId="0" applyFill="1" applyBorder="1"/>
    <xf numFmtId="9" fontId="10" fillId="10" borderId="8" xfId="2" applyFont="1" applyFill="1" applyBorder="1" applyAlignment="1">
      <alignment horizontal="center" vertical="center"/>
    </xf>
    <xf numFmtId="9" fontId="7" fillId="10" borderId="19" xfId="2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9" fontId="10" fillId="11" borderId="12" xfId="2" applyFont="1" applyFill="1" applyBorder="1" applyAlignment="1">
      <alignment horizontal="center" vertical="center"/>
    </xf>
    <xf numFmtId="3" fontId="0" fillId="0" borderId="0" xfId="0" applyNumberFormat="1"/>
    <xf numFmtId="3" fontId="3" fillId="0" borderId="11" xfId="0" applyNumberFormat="1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9" fontId="7" fillId="10" borderId="37" xfId="2" applyNumberFormat="1" applyFont="1" applyFill="1" applyBorder="1" applyAlignment="1">
      <alignment horizontal="center" vertical="center"/>
    </xf>
    <xf numFmtId="9" fontId="7" fillId="10" borderId="31" xfId="2" applyFont="1" applyFill="1" applyBorder="1" applyAlignment="1">
      <alignment horizontal="center" vertical="center"/>
    </xf>
    <xf numFmtId="9" fontId="10" fillId="10" borderId="11" xfId="2" applyFont="1" applyFill="1" applyBorder="1" applyAlignment="1">
      <alignment horizontal="center" vertical="center"/>
    </xf>
    <xf numFmtId="9" fontId="10" fillId="12" borderId="12" xfId="2" applyFont="1" applyFill="1" applyBorder="1" applyAlignment="1">
      <alignment horizontal="center" vertical="center"/>
    </xf>
    <xf numFmtId="9" fontId="7" fillId="12" borderId="18" xfId="2" applyFont="1" applyFill="1" applyBorder="1" applyAlignment="1">
      <alignment horizontal="center" vertical="center"/>
    </xf>
    <xf numFmtId="9" fontId="7" fillId="12" borderId="19" xfId="2" applyFont="1" applyFill="1" applyBorder="1" applyAlignment="1">
      <alignment horizontal="center" vertical="center"/>
    </xf>
    <xf numFmtId="9" fontId="7" fillId="11" borderId="44" xfId="2" applyFont="1" applyFill="1" applyBorder="1" applyAlignment="1">
      <alignment horizontal="center" vertical="center"/>
    </xf>
    <xf numFmtId="3" fontId="7" fillId="11" borderId="18" xfId="0" applyNumberFormat="1" applyFont="1" applyFill="1" applyBorder="1" applyAlignment="1">
      <alignment horizontal="center" vertical="center"/>
    </xf>
    <xf numFmtId="9" fontId="7" fillId="11" borderId="19" xfId="2" applyFont="1" applyFill="1" applyBorder="1" applyAlignment="1">
      <alignment horizontal="center" vertical="center"/>
    </xf>
    <xf numFmtId="9" fontId="10" fillId="10" borderId="12" xfId="2" applyNumberFormat="1" applyFont="1" applyFill="1" applyBorder="1" applyAlignment="1">
      <alignment horizontal="center" vertical="center"/>
    </xf>
    <xf numFmtId="9" fontId="7" fillId="10" borderId="37" xfId="2" applyFont="1" applyFill="1" applyBorder="1" applyAlignment="1">
      <alignment horizontal="center" vertical="center"/>
    </xf>
    <xf numFmtId="9" fontId="7" fillId="11" borderId="18" xfId="2" applyFont="1" applyFill="1" applyBorder="1" applyAlignment="1">
      <alignment horizontal="center" vertical="center"/>
    </xf>
    <xf numFmtId="9" fontId="7" fillId="12" borderId="37" xfId="2" applyFont="1" applyFill="1" applyBorder="1" applyAlignment="1">
      <alignment horizontal="center" vertical="center"/>
    </xf>
    <xf numFmtId="0" fontId="7" fillId="11" borderId="30" xfId="0" applyFont="1" applyFill="1" applyBorder="1" applyAlignment="1">
      <alignment horizontal="center" vertical="center"/>
    </xf>
    <xf numFmtId="9" fontId="10" fillId="11" borderId="8" xfId="2" applyFont="1" applyFill="1" applyBorder="1" applyAlignment="1">
      <alignment horizontal="center" vertical="center"/>
    </xf>
    <xf numFmtId="3" fontId="7" fillId="12" borderId="18" xfId="0" applyNumberFormat="1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 wrapText="1"/>
    </xf>
    <xf numFmtId="0" fontId="7" fillId="9" borderId="38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7" fillId="9" borderId="43" xfId="0" applyFont="1" applyFill="1" applyBorder="1" applyAlignment="1">
      <alignment horizontal="center" vertical="center"/>
    </xf>
    <xf numFmtId="0" fontId="7" fillId="9" borderId="35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164" fontId="5" fillId="3" borderId="2" xfId="3" applyNumberFormat="1" applyFont="1" applyFill="1" applyBorder="1" applyAlignment="1" applyProtection="1">
      <alignment horizontal="center" vertical="center"/>
      <protection hidden="1"/>
    </xf>
    <xf numFmtId="164" fontId="5" fillId="3" borderId="3" xfId="3" applyNumberFormat="1" applyFont="1" applyFill="1" applyBorder="1" applyAlignment="1" applyProtection="1">
      <alignment horizontal="center" vertical="center"/>
      <protection hidden="1"/>
    </xf>
    <xf numFmtId="164" fontId="5" fillId="3" borderId="4" xfId="3" applyNumberFormat="1" applyFont="1" applyFill="1" applyBorder="1" applyAlignment="1" applyProtection="1">
      <alignment horizontal="center" vertical="center"/>
      <protection hidden="1"/>
    </xf>
    <xf numFmtId="164" fontId="5" fillId="3" borderId="5" xfId="3" applyNumberFormat="1" applyFont="1" applyFill="1" applyBorder="1" applyAlignment="1" applyProtection="1">
      <alignment horizontal="center" vertical="center"/>
      <protection hidden="1"/>
    </xf>
    <xf numFmtId="164" fontId="5" fillId="3" borderId="1" xfId="3" applyNumberFormat="1" applyFont="1" applyFill="1" applyBorder="1" applyAlignment="1" applyProtection="1">
      <alignment horizontal="center" vertical="center"/>
      <protection hidden="1"/>
    </xf>
    <xf numFmtId="164" fontId="5" fillId="3" borderId="6" xfId="3" applyNumberFormat="1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64" fontId="5" fillId="4" borderId="22" xfId="3" applyNumberFormat="1" applyFont="1" applyFill="1" applyBorder="1" applyAlignment="1" applyProtection="1">
      <alignment horizontal="center" vertical="center"/>
      <protection hidden="1"/>
    </xf>
    <xf numFmtId="164" fontId="5" fillId="4" borderId="25" xfId="3" applyNumberFormat="1" applyFont="1" applyFill="1" applyBorder="1" applyAlignment="1" applyProtection="1">
      <alignment horizontal="center" vertical="center"/>
      <protection hidden="1"/>
    </xf>
    <xf numFmtId="164" fontId="5" fillId="4" borderId="7" xfId="3" applyNumberFormat="1" applyFont="1" applyFill="1" applyBorder="1" applyAlignment="1" applyProtection="1">
      <alignment horizontal="center" vertical="center"/>
      <protection hidden="1"/>
    </xf>
    <xf numFmtId="37" fontId="8" fillId="4" borderId="23" xfId="4" applyFont="1" applyFill="1" applyBorder="1" applyAlignment="1" applyProtection="1">
      <alignment horizontal="center" vertical="center"/>
      <protection hidden="1"/>
    </xf>
    <xf numFmtId="37" fontId="8" fillId="4" borderId="26" xfId="4" applyFont="1" applyFill="1" applyBorder="1" applyAlignment="1" applyProtection="1">
      <alignment horizontal="center" vertical="center"/>
      <protection hidden="1"/>
    </xf>
    <xf numFmtId="37" fontId="8" fillId="4" borderId="8" xfId="4" applyFont="1" applyFill="1" applyBorder="1" applyAlignment="1" applyProtection="1">
      <alignment horizontal="center" vertical="center"/>
      <protection hidden="1"/>
    </xf>
    <xf numFmtId="37" fontId="8" fillId="4" borderId="24" xfId="4" applyFont="1" applyFill="1" applyBorder="1" applyAlignment="1" applyProtection="1">
      <alignment horizontal="center" vertical="center"/>
      <protection hidden="1"/>
    </xf>
    <xf numFmtId="37" fontId="8" fillId="4" borderId="27" xfId="4" applyFont="1" applyFill="1" applyBorder="1" applyAlignment="1" applyProtection="1">
      <alignment horizontal="center" vertical="center"/>
      <protection hidden="1"/>
    </xf>
    <xf numFmtId="37" fontId="8" fillId="4" borderId="28" xfId="4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30" xfId="0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/>
    </xf>
    <xf numFmtId="9" fontId="4" fillId="4" borderId="31" xfId="0" applyNumberFormat="1" applyFont="1" applyFill="1" applyBorder="1" applyAlignment="1">
      <alignment horizontal="center"/>
    </xf>
  </cellXfs>
  <cellStyles count="5">
    <cellStyle name="amount" xfId="4"/>
    <cellStyle name="Header1" xfId="3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100729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558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558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49"/>
  <sheetViews>
    <sheetView showGridLines="0" workbookViewId="0">
      <selection activeCell="A7" sqref="A7"/>
    </sheetView>
  </sheetViews>
  <sheetFormatPr baseColWidth="10" defaultColWidth="11.42578125" defaultRowHeight="15" x14ac:dyDescent="0.25"/>
  <cols>
    <col min="1" max="1" width="23.5703125" customWidth="1"/>
    <col min="2" max="2" width="20.42578125" customWidth="1"/>
    <col min="3" max="3" width="20.7109375" customWidth="1"/>
    <col min="8" max="8" width="21.5703125" customWidth="1"/>
    <col min="9" max="9" width="21.140625" customWidth="1"/>
    <col min="10" max="10" width="17.140625" customWidth="1"/>
    <col min="15" max="15" width="25.42578125" customWidth="1"/>
    <col min="16" max="16" width="20.7109375" customWidth="1"/>
    <col min="17" max="17" width="16.140625" customWidth="1"/>
    <col min="22" max="22" width="22.7109375" customWidth="1"/>
    <col min="23" max="23" width="23.7109375" customWidth="1"/>
    <col min="24" max="24" width="16.7109375" customWidth="1"/>
  </cols>
  <sheetData>
    <row r="1" spans="1:27" x14ac:dyDescent="0.25">
      <c r="B1" s="72" t="s">
        <v>77</v>
      </c>
      <c r="C1" s="73"/>
      <c r="D1" s="74"/>
    </row>
    <row r="2" spans="1:27" ht="15.75" thickBot="1" x14ac:dyDescent="0.3">
      <c r="B2" s="75" t="s">
        <v>68</v>
      </c>
      <c r="C2" s="76"/>
      <c r="D2" s="77"/>
    </row>
    <row r="3" spans="1:27" ht="15.75" thickBot="1" x14ac:dyDescent="0.3"/>
    <row r="4" spans="1:27" ht="15.75" thickBot="1" x14ac:dyDescent="0.3">
      <c r="A4" s="23"/>
      <c r="B4" s="130" t="s">
        <v>73</v>
      </c>
      <c r="C4" s="131"/>
      <c r="D4" s="132"/>
      <c r="E4" s="23"/>
      <c r="F4" s="23"/>
      <c r="G4" s="23"/>
      <c r="H4" s="23"/>
      <c r="I4" s="130" t="s">
        <v>74</v>
      </c>
      <c r="J4" s="131"/>
      <c r="K4" s="132"/>
      <c r="L4" s="23"/>
      <c r="M4" s="23"/>
      <c r="N4" s="24"/>
      <c r="O4" s="23"/>
      <c r="P4" s="130" t="s">
        <v>75</v>
      </c>
      <c r="Q4" s="131"/>
      <c r="R4" s="132"/>
      <c r="S4" s="23"/>
      <c r="T4" s="23"/>
      <c r="U4" s="24"/>
      <c r="V4" s="23"/>
      <c r="W4" s="130" t="s">
        <v>76</v>
      </c>
      <c r="X4" s="131"/>
      <c r="Y4" s="132"/>
      <c r="Z4" s="23"/>
      <c r="AA4" s="23"/>
    </row>
    <row r="5" spans="1:27" x14ac:dyDescent="0.25">
      <c r="A5" s="127" t="s">
        <v>27</v>
      </c>
      <c r="B5" s="125" t="s">
        <v>28</v>
      </c>
      <c r="C5" s="125" t="s">
        <v>29</v>
      </c>
      <c r="D5" s="108" t="s">
        <v>30</v>
      </c>
      <c r="E5" s="125" t="s">
        <v>31</v>
      </c>
      <c r="F5" s="108" t="s">
        <v>32</v>
      </c>
      <c r="G5" s="25"/>
      <c r="H5" s="127" t="s">
        <v>27</v>
      </c>
      <c r="I5" s="125" t="s">
        <v>28</v>
      </c>
      <c r="J5" s="125" t="s">
        <v>29</v>
      </c>
      <c r="K5" s="108" t="s">
        <v>30</v>
      </c>
      <c r="L5" s="125" t="s">
        <v>31</v>
      </c>
      <c r="M5" s="108" t="s">
        <v>32</v>
      </c>
      <c r="N5" s="24"/>
      <c r="O5" s="127" t="s">
        <v>27</v>
      </c>
      <c r="P5" s="125" t="s">
        <v>28</v>
      </c>
      <c r="Q5" s="125" t="s">
        <v>29</v>
      </c>
      <c r="R5" s="108" t="s">
        <v>30</v>
      </c>
      <c r="S5" s="125" t="s">
        <v>31</v>
      </c>
      <c r="T5" s="108" t="s">
        <v>32</v>
      </c>
      <c r="U5" s="24"/>
      <c r="V5" s="127" t="s">
        <v>27</v>
      </c>
      <c r="W5" s="125" t="s">
        <v>28</v>
      </c>
      <c r="X5" s="125" t="s">
        <v>29</v>
      </c>
      <c r="Y5" s="108" t="s">
        <v>30</v>
      </c>
      <c r="Z5" s="125" t="s">
        <v>31</v>
      </c>
      <c r="AA5" s="108" t="s">
        <v>32</v>
      </c>
    </row>
    <row r="6" spans="1:27" ht="15.75" thickBot="1" x14ac:dyDescent="0.3">
      <c r="A6" s="128"/>
      <c r="B6" s="129"/>
      <c r="C6" s="129"/>
      <c r="D6" s="116"/>
      <c r="E6" s="129"/>
      <c r="F6" s="116"/>
      <c r="G6" s="26"/>
      <c r="H6" s="128"/>
      <c r="I6" s="129"/>
      <c r="J6" s="129"/>
      <c r="K6" s="116"/>
      <c r="L6" s="129"/>
      <c r="M6" s="116"/>
      <c r="N6" s="24"/>
      <c r="O6" s="128"/>
      <c r="P6" s="129"/>
      <c r="Q6" s="129"/>
      <c r="R6" s="116"/>
      <c r="S6" s="129"/>
      <c r="T6" s="116"/>
      <c r="U6" s="24"/>
      <c r="V6" s="128"/>
      <c r="W6" s="129"/>
      <c r="X6" s="129"/>
      <c r="Y6" s="116"/>
      <c r="Z6" s="129"/>
      <c r="AA6" s="116"/>
    </row>
    <row r="7" spans="1:27" x14ac:dyDescent="0.25">
      <c r="A7" s="55" t="s">
        <v>33</v>
      </c>
      <c r="B7" s="27">
        <v>2</v>
      </c>
      <c r="C7" s="27">
        <v>2</v>
      </c>
      <c r="D7" s="29">
        <f t="shared" ref="D7:F8" si="0">IFERROR(C7/B7,0)</f>
        <v>1</v>
      </c>
      <c r="E7" s="30">
        <f>B7-C7</f>
        <v>0</v>
      </c>
      <c r="F7" s="78">
        <f t="shared" si="0"/>
        <v>0</v>
      </c>
      <c r="G7" s="23"/>
      <c r="H7" s="55" t="s">
        <v>33</v>
      </c>
      <c r="I7" s="27">
        <v>16</v>
      </c>
      <c r="J7" s="27">
        <v>13</v>
      </c>
      <c r="K7" s="29">
        <f>+J7/I7</f>
        <v>0.8125</v>
      </c>
      <c r="L7" s="31">
        <f>I7-J7</f>
        <v>3</v>
      </c>
      <c r="M7" s="78">
        <f>+L7/I7</f>
        <v>0.1875</v>
      </c>
      <c r="N7" s="24"/>
      <c r="O7" s="55" t="s">
        <v>33</v>
      </c>
      <c r="P7" s="27">
        <v>2</v>
      </c>
      <c r="Q7" s="27">
        <v>2</v>
      </c>
      <c r="R7" s="29">
        <f>+Q7/P7</f>
        <v>1</v>
      </c>
      <c r="S7" s="31">
        <f>P7-Q7</f>
        <v>0</v>
      </c>
      <c r="T7" s="78">
        <f>+S7/P7</f>
        <v>0</v>
      </c>
      <c r="U7" s="24"/>
      <c r="V7" s="55" t="s">
        <v>33</v>
      </c>
      <c r="W7" s="27">
        <v>2</v>
      </c>
      <c r="X7" s="27">
        <v>2</v>
      </c>
      <c r="Y7" s="29">
        <f t="shared" ref="Y7:Y12" si="1">IFERROR(X7/W7,0)</f>
        <v>1</v>
      </c>
      <c r="Z7" s="31">
        <f>W7-X7</f>
        <v>0</v>
      </c>
      <c r="AA7" s="78">
        <f>IFERROR(Z7/Y7,0)</f>
        <v>0</v>
      </c>
    </row>
    <row r="8" spans="1:27" x14ac:dyDescent="0.25">
      <c r="A8" s="55" t="s">
        <v>34</v>
      </c>
      <c r="B8" s="27">
        <v>0</v>
      </c>
      <c r="C8" s="27">
        <v>0</v>
      </c>
      <c r="D8" s="29">
        <f t="shared" si="0"/>
        <v>0</v>
      </c>
      <c r="E8" s="30">
        <f t="shared" ref="E8:E20" si="2">B8-C8</f>
        <v>0</v>
      </c>
      <c r="F8" s="78">
        <f t="shared" si="0"/>
        <v>0</v>
      </c>
      <c r="G8" s="23"/>
      <c r="H8" s="55" t="s">
        <v>34</v>
      </c>
      <c r="I8" s="27">
        <v>4</v>
      </c>
      <c r="J8" s="27">
        <v>3</v>
      </c>
      <c r="K8" s="32">
        <f>+J8/I8</f>
        <v>0.75</v>
      </c>
      <c r="L8" s="31">
        <f t="shared" ref="L8:L20" si="3">I8-J8</f>
        <v>1</v>
      </c>
      <c r="M8" s="78">
        <f>+L8/I8</f>
        <v>0.25</v>
      </c>
      <c r="N8" s="24"/>
      <c r="O8" s="55" t="s">
        <v>34</v>
      </c>
      <c r="P8" s="27">
        <v>0</v>
      </c>
      <c r="Q8" s="27">
        <v>0</v>
      </c>
      <c r="R8" s="29">
        <f>IFERROR(Q8/P8,0)</f>
        <v>0</v>
      </c>
      <c r="S8" s="31">
        <f t="shared" ref="S8:S20" si="4">P8-Q8</f>
        <v>0</v>
      </c>
      <c r="T8" s="78">
        <f>IFERROR(S8/P8,0)</f>
        <v>0</v>
      </c>
      <c r="U8" s="24"/>
      <c r="V8" s="55" t="s">
        <v>34</v>
      </c>
      <c r="W8" s="27">
        <v>2</v>
      </c>
      <c r="X8" s="27">
        <v>2</v>
      </c>
      <c r="Y8" s="29">
        <f t="shared" si="1"/>
        <v>1</v>
      </c>
      <c r="Z8" s="31">
        <f t="shared" ref="Z8:Z20" si="5">W8-X8</f>
        <v>0</v>
      </c>
      <c r="AA8" s="78">
        <f>IFERROR(Z8/W8,0)</f>
        <v>0</v>
      </c>
    </row>
    <row r="9" spans="1:27" x14ac:dyDescent="0.25">
      <c r="A9" s="55" t="s">
        <v>35</v>
      </c>
      <c r="B9" s="27">
        <v>0</v>
      </c>
      <c r="C9" s="27">
        <v>0</v>
      </c>
      <c r="D9" s="29">
        <f>IFERROR(C9/B9,0)</f>
        <v>0</v>
      </c>
      <c r="E9" s="30">
        <f t="shared" si="2"/>
        <v>0</v>
      </c>
      <c r="F9" s="78">
        <f>IFERROR(E9/B9,0)</f>
        <v>0</v>
      </c>
      <c r="G9" s="23"/>
      <c r="H9" s="55" t="s">
        <v>35</v>
      </c>
      <c r="I9" s="27">
        <v>2</v>
      </c>
      <c r="J9" s="27">
        <v>2</v>
      </c>
      <c r="K9" s="32">
        <f>IFERROR(J9/I9,0)</f>
        <v>1</v>
      </c>
      <c r="L9" s="31">
        <f t="shared" si="3"/>
        <v>0</v>
      </c>
      <c r="M9" s="78">
        <f>IFERROR(L9/I9,0)</f>
        <v>0</v>
      </c>
      <c r="N9" s="24"/>
      <c r="O9" s="55" t="s">
        <v>35</v>
      </c>
      <c r="P9" s="27">
        <v>0</v>
      </c>
      <c r="Q9" s="27">
        <v>0</v>
      </c>
      <c r="R9" s="29">
        <f t="shared" ref="R9" si="6">IFERROR(Q9/P9,0)</f>
        <v>0</v>
      </c>
      <c r="S9" s="31">
        <f t="shared" si="4"/>
        <v>0</v>
      </c>
      <c r="T9" s="78">
        <f t="shared" ref="T9" si="7">IFERROR(S9/R9,0)</f>
        <v>0</v>
      </c>
      <c r="U9" s="24"/>
      <c r="V9" s="55" t="s">
        <v>35</v>
      </c>
      <c r="W9" s="27">
        <v>3</v>
      </c>
      <c r="X9" s="27">
        <v>3</v>
      </c>
      <c r="Y9" s="29">
        <f t="shared" si="1"/>
        <v>1</v>
      </c>
      <c r="Z9" s="31">
        <f t="shared" si="5"/>
        <v>0</v>
      </c>
      <c r="AA9" s="78">
        <f>IFERROR(Z9/W9,0)</f>
        <v>0</v>
      </c>
    </row>
    <row r="10" spans="1:27" x14ac:dyDescent="0.25">
      <c r="A10" s="55" t="s">
        <v>36</v>
      </c>
      <c r="B10" s="27">
        <v>0</v>
      </c>
      <c r="C10" s="27">
        <v>0</v>
      </c>
      <c r="D10" s="29">
        <f>IFERROR(C10/B10,0)</f>
        <v>0</v>
      </c>
      <c r="E10" s="30">
        <f t="shared" si="2"/>
        <v>0</v>
      </c>
      <c r="F10" s="101">
        <f t="shared" ref="F10:F15" si="8">IFERROR(E10/D10,0)</f>
        <v>0</v>
      </c>
      <c r="G10" s="23"/>
      <c r="H10" s="55" t="s">
        <v>36</v>
      </c>
      <c r="I10" s="27">
        <v>12</v>
      </c>
      <c r="J10" s="27">
        <v>10</v>
      </c>
      <c r="K10" s="32">
        <f t="shared" ref="K10:K21" si="9">+J10/I10</f>
        <v>0.83333333333333337</v>
      </c>
      <c r="L10" s="31">
        <f t="shared" si="3"/>
        <v>2</v>
      </c>
      <c r="M10" s="78">
        <f t="shared" ref="M10:M21" si="10">+L10/I10</f>
        <v>0.16666666666666666</v>
      </c>
      <c r="N10" s="24"/>
      <c r="O10" s="55" t="s">
        <v>36</v>
      </c>
      <c r="P10" s="27">
        <v>2</v>
      </c>
      <c r="Q10" s="27">
        <v>1</v>
      </c>
      <c r="R10" s="29">
        <f>IFERROR(Q10/P10,0)</f>
        <v>0.5</v>
      </c>
      <c r="S10" s="31">
        <f t="shared" si="4"/>
        <v>1</v>
      </c>
      <c r="T10" s="78">
        <f t="shared" ref="T10:T13" si="11">IFERROR(S10/P10,0)</f>
        <v>0.5</v>
      </c>
      <c r="U10" s="24"/>
      <c r="V10" s="55" t="s">
        <v>36</v>
      </c>
      <c r="W10" s="27">
        <v>10</v>
      </c>
      <c r="X10" s="27">
        <v>8</v>
      </c>
      <c r="Y10" s="29">
        <f t="shared" si="1"/>
        <v>0.8</v>
      </c>
      <c r="Z10" s="31">
        <f t="shared" si="5"/>
        <v>2</v>
      </c>
      <c r="AA10" s="78">
        <f>IFERROR(Z10/Y10,0)</f>
        <v>2.5</v>
      </c>
    </row>
    <row r="11" spans="1:27" x14ac:dyDescent="0.25">
      <c r="A11" s="55" t="s">
        <v>37</v>
      </c>
      <c r="B11" s="27">
        <v>0</v>
      </c>
      <c r="C11" s="27">
        <v>0</v>
      </c>
      <c r="D11" s="29">
        <f t="shared" ref="D11:D15" si="12">IFERROR(C11/B11,0)</f>
        <v>0</v>
      </c>
      <c r="E11" s="30">
        <f t="shared" si="2"/>
        <v>0</v>
      </c>
      <c r="F11" s="101">
        <f t="shared" si="8"/>
        <v>0</v>
      </c>
      <c r="G11" s="23"/>
      <c r="H11" s="55" t="s">
        <v>37</v>
      </c>
      <c r="I11" s="27">
        <v>0</v>
      </c>
      <c r="J11" s="27">
        <v>0</v>
      </c>
      <c r="K11" s="32">
        <f>IFERROR(J11/I11,0)</f>
        <v>0</v>
      </c>
      <c r="L11" s="31">
        <f t="shared" si="3"/>
        <v>0</v>
      </c>
      <c r="M11" s="78">
        <f>IFERROR(L11/I11,0)</f>
        <v>0</v>
      </c>
      <c r="N11" s="24"/>
      <c r="O11" s="55" t="s">
        <v>37</v>
      </c>
      <c r="P11" s="27">
        <v>0</v>
      </c>
      <c r="Q11" s="27">
        <v>0</v>
      </c>
      <c r="R11" s="29">
        <f t="shared" ref="R11:R14" si="13">IFERROR(Q11/P11,0)</f>
        <v>0</v>
      </c>
      <c r="S11" s="31">
        <f t="shared" si="4"/>
        <v>0</v>
      </c>
      <c r="T11" s="78">
        <f t="shared" si="11"/>
        <v>0</v>
      </c>
      <c r="U11" s="24"/>
      <c r="V11" s="55" t="s">
        <v>37</v>
      </c>
      <c r="W11" s="27">
        <v>0</v>
      </c>
      <c r="X11" s="27">
        <v>0</v>
      </c>
      <c r="Y11" s="29">
        <f t="shared" si="1"/>
        <v>0</v>
      </c>
      <c r="Z11" s="31">
        <f t="shared" si="5"/>
        <v>0</v>
      </c>
      <c r="AA11" s="78">
        <f>IFERROR(Z11/W11,0)</f>
        <v>0</v>
      </c>
    </row>
    <row r="12" spans="1:27" x14ac:dyDescent="0.25">
      <c r="A12" s="55" t="s">
        <v>38</v>
      </c>
      <c r="B12" s="27">
        <v>0</v>
      </c>
      <c r="C12" s="27">
        <v>0</v>
      </c>
      <c r="D12" s="29">
        <f t="shared" si="12"/>
        <v>0</v>
      </c>
      <c r="E12" s="30">
        <f t="shared" si="2"/>
        <v>0</v>
      </c>
      <c r="F12" s="101">
        <f t="shared" si="8"/>
        <v>0</v>
      </c>
      <c r="G12" s="23"/>
      <c r="H12" s="55" t="s">
        <v>38</v>
      </c>
      <c r="I12" s="27">
        <v>8</v>
      </c>
      <c r="J12" s="27">
        <v>5</v>
      </c>
      <c r="K12" s="32">
        <f t="shared" si="9"/>
        <v>0.625</v>
      </c>
      <c r="L12" s="31">
        <f t="shared" si="3"/>
        <v>3</v>
      </c>
      <c r="M12" s="78">
        <f t="shared" si="10"/>
        <v>0.375</v>
      </c>
      <c r="N12" s="24"/>
      <c r="O12" s="55" t="s">
        <v>38</v>
      </c>
      <c r="P12" s="27">
        <v>0</v>
      </c>
      <c r="Q12" s="27">
        <v>0</v>
      </c>
      <c r="R12" s="29">
        <f t="shared" si="13"/>
        <v>0</v>
      </c>
      <c r="S12" s="31">
        <f t="shared" si="4"/>
        <v>0</v>
      </c>
      <c r="T12" s="78">
        <f t="shared" si="11"/>
        <v>0</v>
      </c>
      <c r="U12" s="24"/>
      <c r="V12" s="55" t="s">
        <v>38</v>
      </c>
      <c r="W12" s="27">
        <v>1</v>
      </c>
      <c r="X12" s="27">
        <v>0</v>
      </c>
      <c r="Y12" s="29">
        <f t="shared" si="1"/>
        <v>0</v>
      </c>
      <c r="Z12" s="31">
        <f t="shared" si="5"/>
        <v>1</v>
      </c>
      <c r="AA12" s="78">
        <f>IFERROR(Z12/W12,0)</f>
        <v>1</v>
      </c>
    </row>
    <row r="13" spans="1:27" x14ac:dyDescent="0.25">
      <c r="A13" s="55" t="s">
        <v>39</v>
      </c>
      <c r="B13" s="27">
        <v>0</v>
      </c>
      <c r="C13" s="27">
        <v>0</v>
      </c>
      <c r="D13" s="29">
        <f t="shared" si="12"/>
        <v>0</v>
      </c>
      <c r="E13" s="30">
        <f t="shared" si="2"/>
        <v>0</v>
      </c>
      <c r="F13" s="101">
        <f t="shared" si="8"/>
        <v>0</v>
      </c>
      <c r="G13" s="23"/>
      <c r="H13" s="55" t="s">
        <v>39</v>
      </c>
      <c r="I13" s="27">
        <v>4</v>
      </c>
      <c r="J13" s="27">
        <v>4</v>
      </c>
      <c r="K13" s="32">
        <f t="shared" si="9"/>
        <v>1</v>
      </c>
      <c r="L13" s="31">
        <f t="shared" si="3"/>
        <v>0</v>
      </c>
      <c r="M13" s="78">
        <f t="shared" si="10"/>
        <v>0</v>
      </c>
      <c r="N13" s="24"/>
      <c r="O13" s="55" t="s">
        <v>39</v>
      </c>
      <c r="P13" s="27">
        <v>0</v>
      </c>
      <c r="Q13" s="27">
        <v>0</v>
      </c>
      <c r="R13" s="29">
        <f t="shared" si="13"/>
        <v>0</v>
      </c>
      <c r="S13" s="31">
        <f t="shared" si="4"/>
        <v>0</v>
      </c>
      <c r="T13" s="78">
        <f t="shared" si="11"/>
        <v>0</v>
      </c>
      <c r="U13" s="24"/>
      <c r="V13" s="55" t="s">
        <v>39</v>
      </c>
      <c r="W13" s="27">
        <v>0</v>
      </c>
      <c r="X13" s="27">
        <v>0</v>
      </c>
      <c r="Y13" s="29">
        <f t="shared" ref="Y13:Y14" si="14">IFERROR(X13/W13,0)</f>
        <v>0</v>
      </c>
      <c r="Z13" s="31">
        <f t="shared" si="5"/>
        <v>0</v>
      </c>
      <c r="AA13" s="78">
        <f t="shared" ref="AA13:AA14" si="15">IFERROR(Z13/Y13,0)</f>
        <v>0</v>
      </c>
    </row>
    <row r="14" spans="1:27" x14ac:dyDescent="0.25">
      <c r="A14" s="55" t="s">
        <v>40</v>
      </c>
      <c r="B14" s="27">
        <v>2</v>
      </c>
      <c r="C14" s="27">
        <v>1</v>
      </c>
      <c r="D14" s="29">
        <f t="shared" si="12"/>
        <v>0.5</v>
      </c>
      <c r="E14" s="30">
        <f t="shared" si="2"/>
        <v>1</v>
      </c>
      <c r="F14" s="78">
        <f t="shared" si="8"/>
        <v>2</v>
      </c>
      <c r="G14" s="23"/>
      <c r="H14" s="55" t="s">
        <v>40</v>
      </c>
      <c r="I14" s="27">
        <v>4</v>
      </c>
      <c r="J14" s="27">
        <v>3</v>
      </c>
      <c r="K14" s="32">
        <f>IFERROR(J14/I14,0)</f>
        <v>0.75</v>
      </c>
      <c r="L14" s="31">
        <f t="shared" si="3"/>
        <v>1</v>
      </c>
      <c r="M14" s="78">
        <f>IFERROR(L14/I14,0)</f>
        <v>0.25</v>
      </c>
      <c r="N14" s="24"/>
      <c r="O14" s="55" t="s">
        <v>40</v>
      </c>
      <c r="P14" s="27">
        <v>0</v>
      </c>
      <c r="Q14" s="27">
        <v>0</v>
      </c>
      <c r="R14" s="29">
        <f t="shared" si="13"/>
        <v>0</v>
      </c>
      <c r="S14" s="31">
        <f t="shared" si="4"/>
        <v>0</v>
      </c>
      <c r="T14" s="78">
        <f t="shared" ref="T14" si="16">IFERROR(S14/R14,0)</f>
        <v>0</v>
      </c>
      <c r="U14" s="24"/>
      <c r="V14" s="55" t="s">
        <v>40</v>
      </c>
      <c r="W14" s="27">
        <v>3</v>
      </c>
      <c r="X14" s="27">
        <v>2</v>
      </c>
      <c r="Y14" s="29">
        <f t="shared" si="14"/>
        <v>0.66666666666666663</v>
      </c>
      <c r="Z14" s="31">
        <f t="shared" si="5"/>
        <v>1</v>
      </c>
      <c r="AA14" s="78">
        <f t="shared" si="15"/>
        <v>1.5</v>
      </c>
    </row>
    <row r="15" spans="1:27" x14ac:dyDescent="0.25">
      <c r="A15" s="55" t="s">
        <v>41</v>
      </c>
      <c r="B15" s="27">
        <v>3</v>
      </c>
      <c r="C15" s="27">
        <v>3</v>
      </c>
      <c r="D15" s="29">
        <f t="shared" si="12"/>
        <v>1</v>
      </c>
      <c r="E15" s="30">
        <f t="shared" si="2"/>
        <v>0</v>
      </c>
      <c r="F15" s="78">
        <f t="shared" si="8"/>
        <v>0</v>
      </c>
      <c r="G15" s="23"/>
      <c r="H15" s="55" t="s">
        <v>41</v>
      </c>
      <c r="I15" s="27">
        <v>18</v>
      </c>
      <c r="J15" s="27">
        <v>17</v>
      </c>
      <c r="K15" s="32">
        <f t="shared" si="9"/>
        <v>0.94444444444444442</v>
      </c>
      <c r="L15" s="31">
        <f t="shared" si="3"/>
        <v>1</v>
      </c>
      <c r="M15" s="78">
        <f t="shared" si="10"/>
        <v>5.5555555555555552E-2</v>
      </c>
      <c r="N15" s="24"/>
      <c r="O15" s="55" t="s">
        <v>41</v>
      </c>
      <c r="P15" s="27">
        <v>6</v>
      </c>
      <c r="Q15" s="27">
        <v>6</v>
      </c>
      <c r="R15" s="29">
        <f>IFERROR(Q15/P15,0)</f>
        <v>1</v>
      </c>
      <c r="S15" s="31">
        <f t="shared" si="4"/>
        <v>0</v>
      </c>
      <c r="T15" s="78">
        <f>IFERROR(S15/P15,0)</f>
        <v>0</v>
      </c>
      <c r="U15" s="24"/>
      <c r="V15" s="55" t="s">
        <v>41</v>
      </c>
      <c r="W15" s="27">
        <v>4</v>
      </c>
      <c r="X15" s="27">
        <v>4</v>
      </c>
      <c r="Y15" s="29">
        <f t="shared" ref="Y15:Y21" si="17">+X15/W15</f>
        <v>1</v>
      </c>
      <c r="Z15" s="31">
        <f t="shared" si="5"/>
        <v>0</v>
      </c>
      <c r="AA15" s="78">
        <f t="shared" ref="AA15:AA21" si="18">+Z15/W15</f>
        <v>0</v>
      </c>
    </row>
    <row r="16" spans="1:27" x14ac:dyDescent="0.25">
      <c r="A16" s="55" t="s">
        <v>42</v>
      </c>
      <c r="B16" s="27">
        <v>1</v>
      </c>
      <c r="C16" s="27">
        <v>1</v>
      </c>
      <c r="D16" s="29">
        <f t="shared" ref="D16:D21" si="19">+C16/B16</f>
        <v>1</v>
      </c>
      <c r="E16" s="30">
        <f t="shared" si="2"/>
        <v>0</v>
      </c>
      <c r="F16" s="78">
        <f t="shared" ref="F16:F21" si="20">+E16/B16</f>
        <v>0</v>
      </c>
      <c r="G16" s="23"/>
      <c r="H16" s="55" t="s">
        <v>42</v>
      </c>
      <c r="I16" s="27">
        <v>67</v>
      </c>
      <c r="J16" s="27">
        <v>49</v>
      </c>
      <c r="K16" s="32">
        <f t="shared" si="9"/>
        <v>0.73134328358208955</v>
      </c>
      <c r="L16" s="31">
        <f t="shared" si="3"/>
        <v>18</v>
      </c>
      <c r="M16" s="78">
        <f t="shared" si="10"/>
        <v>0.26865671641791045</v>
      </c>
      <c r="N16" s="24"/>
      <c r="O16" s="55" t="s">
        <v>42</v>
      </c>
      <c r="P16" s="27">
        <v>2</v>
      </c>
      <c r="Q16" s="27">
        <v>2</v>
      </c>
      <c r="R16" s="29">
        <f t="shared" ref="R16:R21" si="21">+Q16/P16</f>
        <v>1</v>
      </c>
      <c r="S16" s="31">
        <f t="shared" si="4"/>
        <v>0</v>
      </c>
      <c r="T16" s="78">
        <f t="shared" ref="T16:T21" si="22">+S16/P16</f>
        <v>0</v>
      </c>
      <c r="U16" s="24"/>
      <c r="V16" s="55" t="s">
        <v>42</v>
      </c>
      <c r="W16" s="27">
        <v>9</v>
      </c>
      <c r="X16" s="27">
        <v>8</v>
      </c>
      <c r="Y16" s="29">
        <f t="shared" si="17"/>
        <v>0.88888888888888884</v>
      </c>
      <c r="Z16" s="31">
        <f t="shared" si="5"/>
        <v>1</v>
      </c>
      <c r="AA16" s="78">
        <f t="shared" si="18"/>
        <v>0.1111111111111111</v>
      </c>
    </row>
    <row r="17" spans="1:27" x14ac:dyDescent="0.25">
      <c r="A17" s="55" t="s">
        <v>43</v>
      </c>
      <c r="B17" s="27">
        <v>31</v>
      </c>
      <c r="C17" s="27">
        <v>24</v>
      </c>
      <c r="D17" s="29">
        <f t="shared" si="19"/>
        <v>0.77419354838709675</v>
      </c>
      <c r="E17" s="30">
        <f t="shared" si="2"/>
        <v>7</v>
      </c>
      <c r="F17" s="78">
        <f t="shared" si="20"/>
        <v>0.22580645161290322</v>
      </c>
      <c r="G17" s="23"/>
      <c r="H17" s="55" t="s">
        <v>43</v>
      </c>
      <c r="I17" s="27">
        <v>223</v>
      </c>
      <c r="J17" s="27">
        <v>188</v>
      </c>
      <c r="K17" s="32">
        <f t="shared" si="9"/>
        <v>0.84304932735426008</v>
      </c>
      <c r="L17" s="31">
        <f t="shared" si="3"/>
        <v>35</v>
      </c>
      <c r="M17" s="78">
        <f t="shared" si="10"/>
        <v>0.15695067264573992</v>
      </c>
      <c r="N17" s="24"/>
      <c r="O17" s="55" t="s">
        <v>43</v>
      </c>
      <c r="P17" s="27">
        <v>11</v>
      </c>
      <c r="Q17" s="27">
        <v>11</v>
      </c>
      <c r="R17" s="29">
        <f t="shared" si="21"/>
        <v>1</v>
      </c>
      <c r="S17" s="31">
        <f t="shared" si="4"/>
        <v>0</v>
      </c>
      <c r="T17" s="78">
        <f t="shared" si="22"/>
        <v>0</v>
      </c>
      <c r="U17" s="24"/>
      <c r="V17" s="55" t="s">
        <v>43</v>
      </c>
      <c r="W17" s="27">
        <v>39</v>
      </c>
      <c r="X17" s="27">
        <v>35</v>
      </c>
      <c r="Y17" s="29">
        <f t="shared" si="17"/>
        <v>0.89743589743589747</v>
      </c>
      <c r="Z17" s="31">
        <f t="shared" si="5"/>
        <v>4</v>
      </c>
      <c r="AA17" s="78">
        <f t="shared" si="18"/>
        <v>0.10256410256410256</v>
      </c>
    </row>
    <row r="18" spans="1:27" x14ac:dyDescent="0.25">
      <c r="A18" s="55" t="s">
        <v>44</v>
      </c>
      <c r="B18" s="27">
        <v>5</v>
      </c>
      <c r="C18" s="27">
        <v>1</v>
      </c>
      <c r="D18" s="29">
        <f t="shared" si="19"/>
        <v>0.2</v>
      </c>
      <c r="E18" s="30">
        <f t="shared" si="2"/>
        <v>4</v>
      </c>
      <c r="F18" s="78">
        <f t="shared" si="20"/>
        <v>0.8</v>
      </c>
      <c r="G18" s="23"/>
      <c r="H18" s="55" t="s">
        <v>44</v>
      </c>
      <c r="I18" s="27">
        <v>43</v>
      </c>
      <c r="J18" s="27">
        <v>27</v>
      </c>
      <c r="K18" s="32">
        <f>IFERROR(J18/I18,0)</f>
        <v>0.62790697674418605</v>
      </c>
      <c r="L18" s="31">
        <f t="shared" si="3"/>
        <v>16</v>
      </c>
      <c r="M18" s="78">
        <f>IFERROR(L18/I18,0)</f>
        <v>0.37209302325581395</v>
      </c>
      <c r="N18" s="24"/>
      <c r="O18" s="55" t="s">
        <v>44</v>
      </c>
      <c r="P18" s="27">
        <v>2</v>
      </c>
      <c r="Q18" s="27">
        <v>2</v>
      </c>
      <c r="R18" s="29">
        <f t="shared" si="21"/>
        <v>1</v>
      </c>
      <c r="S18" s="31">
        <f t="shared" si="4"/>
        <v>0</v>
      </c>
      <c r="T18" s="78">
        <f t="shared" si="22"/>
        <v>0</v>
      </c>
      <c r="U18" s="24"/>
      <c r="V18" s="55" t="s">
        <v>44</v>
      </c>
      <c r="W18" s="27">
        <v>36</v>
      </c>
      <c r="X18" s="27">
        <v>30</v>
      </c>
      <c r="Y18" s="29">
        <f>IFERROR(X18/W18,0)</f>
        <v>0.83333333333333337</v>
      </c>
      <c r="Z18" s="31">
        <f t="shared" si="5"/>
        <v>6</v>
      </c>
      <c r="AA18" s="78">
        <f>IFERROR(Z18/W18,0)</f>
        <v>0.16666666666666666</v>
      </c>
    </row>
    <row r="19" spans="1:27" x14ac:dyDescent="0.25">
      <c r="A19" s="55" t="s">
        <v>45</v>
      </c>
      <c r="B19" s="27">
        <v>0</v>
      </c>
      <c r="C19" s="27">
        <v>0</v>
      </c>
      <c r="D19" s="29">
        <f t="shared" ref="D19" si="23">IFERROR(C19/B19,0)</f>
        <v>0</v>
      </c>
      <c r="E19" s="30">
        <f t="shared" si="2"/>
        <v>0</v>
      </c>
      <c r="F19" s="78">
        <f t="shared" ref="F19" si="24">IFERROR(E19/D19,0)</f>
        <v>0</v>
      </c>
      <c r="G19" s="23"/>
      <c r="H19" s="55" t="s">
        <v>45</v>
      </c>
      <c r="I19" s="27">
        <v>25</v>
      </c>
      <c r="J19" s="27">
        <v>23</v>
      </c>
      <c r="K19" s="32">
        <f t="shared" si="9"/>
        <v>0.92</v>
      </c>
      <c r="L19" s="31">
        <f t="shared" si="3"/>
        <v>2</v>
      </c>
      <c r="M19" s="78">
        <f t="shared" si="10"/>
        <v>0.08</v>
      </c>
      <c r="N19" s="24"/>
      <c r="O19" s="55" t="s">
        <v>45</v>
      </c>
      <c r="P19" s="27">
        <v>1</v>
      </c>
      <c r="Q19" s="27">
        <v>1</v>
      </c>
      <c r="R19" s="29">
        <f t="shared" ref="R19:R20" si="25">IFERROR(Q19/P19,0)</f>
        <v>1</v>
      </c>
      <c r="S19" s="31">
        <f t="shared" si="4"/>
        <v>0</v>
      </c>
      <c r="T19" s="78">
        <f t="shared" ref="T19:T20" si="26">IFERROR(S19/R19,0)</f>
        <v>0</v>
      </c>
      <c r="U19" s="24"/>
      <c r="V19" s="55" t="s">
        <v>45</v>
      </c>
      <c r="W19" s="27">
        <v>10</v>
      </c>
      <c r="X19" s="27">
        <v>9</v>
      </c>
      <c r="Y19" s="29">
        <f>IFERROR(X19/W19,0)</f>
        <v>0.9</v>
      </c>
      <c r="Z19" s="31">
        <f t="shared" si="5"/>
        <v>1</v>
      </c>
      <c r="AA19" s="78">
        <f>IFERROR(Z19/Y19,0)</f>
        <v>1.1111111111111112</v>
      </c>
    </row>
    <row r="20" spans="1:27" ht="15.75" thickBot="1" x14ac:dyDescent="0.3">
      <c r="A20" s="56" t="s">
        <v>46</v>
      </c>
      <c r="B20" s="27">
        <v>0</v>
      </c>
      <c r="C20" s="27">
        <v>0</v>
      </c>
      <c r="D20" s="29">
        <f>IFERROR(+C20/B20,0)</f>
        <v>0</v>
      </c>
      <c r="E20" s="30">
        <f t="shared" si="2"/>
        <v>0</v>
      </c>
      <c r="F20" s="78">
        <f>IFERROR(+E20/B20,0)</f>
        <v>0</v>
      </c>
      <c r="G20" s="23"/>
      <c r="H20" s="56" t="s">
        <v>46</v>
      </c>
      <c r="I20" s="27">
        <v>8</v>
      </c>
      <c r="J20" s="27">
        <v>6</v>
      </c>
      <c r="K20" s="32">
        <f t="shared" si="9"/>
        <v>0.75</v>
      </c>
      <c r="L20" s="31">
        <f t="shared" si="3"/>
        <v>2</v>
      </c>
      <c r="M20" s="78">
        <f t="shared" si="10"/>
        <v>0.25</v>
      </c>
      <c r="N20" s="24"/>
      <c r="O20" s="56" t="s">
        <v>46</v>
      </c>
      <c r="P20" s="27">
        <v>0</v>
      </c>
      <c r="Q20" s="27">
        <v>0</v>
      </c>
      <c r="R20" s="29">
        <f t="shared" si="25"/>
        <v>0</v>
      </c>
      <c r="S20" s="31">
        <f t="shared" si="4"/>
        <v>0</v>
      </c>
      <c r="T20" s="78">
        <f t="shared" si="26"/>
        <v>0</v>
      </c>
      <c r="U20" s="24"/>
      <c r="V20" s="56" t="s">
        <v>46</v>
      </c>
      <c r="W20" s="27">
        <v>3</v>
      </c>
      <c r="X20" s="27">
        <v>3</v>
      </c>
      <c r="Y20" s="29">
        <f t="shared" si="17"/>
        <v>1</v>
      </c>
      <c r="Z20" s="31">
        <f t="shared" si="5"/>
        <v>0</v>
      </c>
      <c r="AA20" s="78">
        <f t="shared" si="18"/>
        <v>0</v>
      </c>
    </row>
    <row r="21" spans="1:27" ht="15.75" thickBot="1" x14ac:dyDescent="0.3">
      <c r="A21" s="57" t="s">
        <v>15</v>
      </c>
      <c r="B21" s="58">
        <f>SUM(B7:B20)</f>
        <v>44</v>
      </c>
      <c r="C21" s="58">
        <f>+SUM(C7:C20)</f>
        <v>32</v>
      </c>
      <c r="D21" s="92">
        <f t="shared" si="19"/>
        <v>0.72727272727272729</v>
      </c>
      <c r="E21" s="58">
        <f>SUM(E7:E20)</f>
        <v>12</v>
      </c>
      <c r="F21" s="93">
        <f t="shared" si="20"/>
        <v>0.27272727272727271</v>
      </c>
      <c r="G21" s="23"/>
      <c r="H21" s="57" t="s">
        <v>15</v>
      </c>
      <c r="I21" s="58">
        <f>SUM(I7:I20)</f>
        <v>434</v>
      </c>
      <c r="J21" s="58">
        <f>SUM(J7:J20)</f>
        <v>350</v>
      </c>
      <c r="K21" s="102">
        <f t="shared" si="9"/>
        <v>0.80645161290322576</v>
      </c>
      <c r="L21" s="58">
        <f>SUM(L7:L20)</f>
        <v>84</v>
      </c>
      <c r="M21" s="93">
        <f t="shared" si="10"/>
        <v>0.19354838709677419</v>
      </c>
      <c r="N21" s="24"/>
      <c r="O21" s="57" t="s">
        <v>15</v>
      </c>
      <c r="P21" s="58">
        <f>SUM(P7:P20)</f>
        <v>26</v>
      </c>
      <c r="Q21" s="58">
        <f>SUM(Q7:Q20)</f>
        <v>25</v>
      </c>
      <c r="R21" s="92">
        <f t="shared" si="21"/>
        <v>0.96153846153846156</v>
      </c>
      <c r="S21" s="58">
        <f>SUM(S7:S20)</f>
        <v>1</v>
      </c>
      <c r="T21" s="93">
        <f t="shared" si="22"/>
        <v>3.8461538461538464E-2</v>
      </c>
      <c r="U21" s="24"/>
      <c r="V21" s="57" t="s">
        <v>15</v>
      </c>
      <c r="W21" s="58">
        <f>SUM(W7:W20)</f>
        <v>122</v>
      </c>
      <c r="X21" s="58">
        <f>SUM(X7:X20)</f>
        <v>106</v>
      </c>
      <c r="Y21" s="92">
        <f t="shared" si="17"/>
        <v>0.86885245901639341</v>
      </c>
      <c r="Z21" s="58">
        <f>SUM(Z7:Z20)</f>
        <v>16</v>
      </c>
      <c r="AA21" s="93">
        <f t="shared" si="18"/>
        <v>0.13114754098360656</v>
      </c>
    </row>
    <row r="22" spans="1:27" ht="15.75" thickBot="1" x14ac:dyDescent="0.3">
      <c r="A22" s="33"/>
      <c r="B22" s="34"/>
      <c r="C22" s="34"/>
      <c r="D22" s="34"/>
      <c r="E22" s="35"/>
      <c r="F22" s="35"/>
      <c r="G22" s="23"/>
      <c r="H22" s="33"/>
      <c r="I22" s="34"/>
      <c r="J22" s="34"/>
      <c r="K22" s="34"/>
      <c r="L22" s="35"/>
      <c r="M22" s="35"/>
      <c r="N22" s="24"/>
      <c r="O22" s="33"/>
      <c r="P22" s="34"/>
      <c r="Q22" s="34"/>
      <c r="R22" s="34"/>
      <c r="S22" s="35"/>
      <c r="T22" s="35"/>
      <c r="U22" s="24"/>
      <c r="V22" s="33"/>
      <c r="W22" s="34"/>
      <c r="X22" s="34"/>
      <c r="Y22" s="34"/>
      <c r="Z22" s="35"/>
      <c r="AA22" s="35"/>
    </row>
    <row r="23" spans="1:27" x14ac:dyDescent="0.25">
      <c r="A23" s="119" t="s">
        <v>47</v>
      </c>
      <c r="B23" s="121" t="s">
        <v>28</v>
      </c>
      <c r="C23" s="123" t="s">
        <v>29</v>
      </c>
      <c r="D23" s="108" t="s">
        <v>30</v>
      </c>
      <c r="E23" s="125" t="s">
        <v>31</v>
      </c>
      <c r="F23" s="108" t="s">
        <v>32</v>
      </c>
      <c r="G23" s="23"/>
      <c r="H23" s="119" t="s">
        <v>47</v>
      </c>
      <c r="I23" s="121" t="s">
        <v>28</v>
      </c>
      <c r="J23" s="123" t="s">
        <v>29</v>
      </c>
      <c r="K23" s="108" t="s">
        <v>30</v>
      </c>
      <c r="L23" s="125" t="s">
        <v>31</v>
      </c>
      <c r="M23" s="108" t="s">
        <v>32</v>
      </c>
      <c r="N23" s="24"/>
      <c r="O23" s="119" t="s">
        <v>47</v>
      </c>
      <c r="P23" s="121" t="s">
        <v>28</v>
      </c>
      <c r="Q23" s="123" t="s">
        <v>29</v>
      </c>
      <c r="R23" s="108" t="s">
        <v>30</v>
      </c>
      <c r="S23" s="125" t="s">
        <v>31</v>
      </c>
      <c r="T23" s="108" t="s">
        <v>32</v>
      </c>
      <c r="U23" s="24"/>
      <c r="V23" s="119" t="s">
        <v>47</v>
      </c>
      <c r="W23" s="121" t="s">
        <v>28</v>
      </c>
      <c r="X23" s="123" t="s">
        <v>29</v>
      </c>
      <c r="Y23" s="108" t="s">
        <v>30</v>
      </c>
      <c r="Z23" s="125" t="s">
        <v>31</v>
      </c>
      <c r="AA23" s="108" t="s">
        <v>32</v>
      </c>
    </row>
    <row r="24" spans="1:27" ht="15.75" thickBot="1" x14ac:dyDescent="0.3">
      <c r="A24" s="120"/>
      <c r="B24" s="122"/>
      <c r="C24" s="124"/>
      <c r="D24" s="116"/>
      <c r="E24" s="126"/>
      <c r="F24" s="116"/>
      <c r="G24" s="23"/>
      <c r="H24" s="120"/>
      <c r="I24" s="122"/>
      <c r="J24" s="124"/>
      <c r="K24" s="116"/>
      <c r="L24" s="126"/>
      <c r="M24" s="116"/>
      <c r="N24" s="24"/>
      <c r="O24" s="120"/>
      <c r="P24" s="122"/>
      <c r="Q24" s="124"/>
      <c r="R24" s="116"/>
      <c r="S24" s="126"/>
      <c r="T24" s="116"/>
      <c r="U24" s="24"/>
      <c r="V24" s="120"/>
      <c r="W24" s="122"/>
      <c r="X24" s="124"/>
      <c r="Y24" s="116"/>
      <c r="Z24" s="126"/>
      <c r="AA24" s="116"/>
    </row>
    <row r="25" spans="1:27" x14ac:dyDescent="0.25">
      <c r="A25" s="60" t="s">
        <v>48</v>
      </c>
      <c r="B25" s="36">
        <v>1</v>
      </c>
      <c r="C25" s="36">
        <v>0</v>
      </c>
      <c r="D25" s="37">
        <f t="shared" ref="D25:D26" si="27">IFERROR(C25/B25,0)</f>
        <v>0</v>
      </c>
      <c r="E25" s="38">
        <f>B25-C25</f>
        <v>1</v>
      </c>
      <c r="F25" s="83">
        <f t="shared" ref="F25:F26" si="28">IFERROR(E25/D25,0)</f>
        <v>0</v>
      </c>
      <c r="G25" s="23"/>
      <c r="H25" s="60" t="s">
        <v>48</v>
      </c>
      <c r="I25" s="39">
        <v>5</v>
      </c>
      <c r="J25" s="39">
        <v>4</v>
      </c>
      <c r="K25" s="40">
        <f>+J25/I25</f>
        <v>0.8</v>
      </c>
      <c r="L25" s="41">
        <f>I25-J25</f>
        <v>1</v>
      </c>
      <c r="M25" s="83">
        <f>+L25/I25</f>
        <v>0.2</v>
      </c>
      <c r="N25" s="24"/>
      <c r="O25" s="60" t="s">
        <v>48</v>
      </c>
      <c r="P25" s="39">
        <v>0</v>
      </c>
      <c r="Q25" s="39">
        <v>0</v>
      </c>
      <c r="R25" s="40">
        <f t="shared" ref="R25" si="29">IFERROR(Q25/P25,0)</f>
        <v>0</v>
      </c>
      <c r="S25" s="41">
        <f t="shared" ref="S25:S34" si="30">P25-Q25</f>
        <v>0</v>
      </c>
      <c r="T25" s="83">
        <f t="shared" ref="T25" si="31">IFERROR(S25/R25,0)</f>
        <v>0</v>
      </c>
      <c r="U25" s="24"/>
      <c r="V25" s="60" t="s">
        <v>48</v>
      </c>
      <c r="W25" s="42">
        <v>7</v>
      </c>
      <c r="X25" s="42">
        <v>6</v>
      </c>
      <c r="Y25" s="40">
        <f>IFERROR(X25/W25,0)</f>
        <v>0.8571428571428571</v>
      </c>
      <c r="Z25" s="41">
        <f>W25-X25</f>
        <v>1</v>
      </c>
      <c r="AA25" s="83">
        <f>IFERROR(Z25/Y25,0)</f>
        <v>1.1666666666666667</v>
      </c>
    </row>
    <row r="26" spans="1:27" x14ac:dyDescent="0.25">
      <c r="A26" s="61" t="s">
        <v>49</v>
      </c>
      <c r="B26" s="36">
        <v>0</v>
      </c>
      <c r="C26" s="36">
        <v>0</v>
      </c>
      <c r="D26" s="37">
        <f t="shared" si="27"/>
        <v>0</v>
      </c>
      <c r="E26" s="38">
        <f t="shared" ref="E26:E34" si="32">B26-C26</f>
        <v>0</v>
      </c>
      <c r="F26" s="83">
        <f t="shared" si="28"/>
        <v>0</v>
      </c>
      <c r="G26" s="23"/>
      <c r="H26" s="61" t="s">
        <v>49</v>
      </c>
      <c r="I26" s="39">
        <v>20</v>
      </c>
      <c r="J26" s="39">
        <v>16</v>
      </c>
      <c r="K26" s="37">
        <f>+J26/I26</f>
        <v>0.8</v>
      </c>
      <c r="L26" s="41">
        <f t="shared" ref="L26:L34" si="33">I26-J26</f>
        <v>4</v>
      </c>
      <c r="M26" s="83">
        <f t="shared" ref="M26:M32" si="34">+L26/I26</f>
        <v>0.2</v>
      </c>
      <c r="N26" s="24"/>
      <c r="O26" s="61" t="s">
        <v>49</v>
      </c>
      <c r="P26" s="39">
        <v>1</v>
      </c>
      <c r="Q26" s="39">
        <v>1</v>
      </c>
      <c r="R26" s="40">
        <f t="shared" ref="R26:R30" si="35">+Q26/P26</f>
        <v>1</v>
      </c>
      <c r="S26" s="41">
        <f t="shared" si="30"/>
        <v>0</v>
      </c>
      <c r="T26" s="83">
        <f t="shared" ref="T26:T30" si="36">+S26/P26</f>
        <v>0</v>
      </c>
      <c r="U26" s="24"/>
      <c r="V26" s="61" t="s">
        <v>49</v>
      </c>
      <c r="W26" s="42">
        <v>6</v>
      </c>
      <c r="X26" s="42">
        <v>4</v>
      </c>
      <c r="Y26" s="40">
        <f t="shared" ref="Y26:Y32" si="37">+X26/W26</f>
        <v>0.66666666666666663</v>
      </c>
      <c r="Z26" s="41">
        <f t="shared" ref="Z26:Z34" si="38">W26-X26</f>
        <v>2</v>
      </c>
      <c r="AA26" s="83">
        <f t="shared" ref="AA26:AA32" si="39">+Z26/W26</f>
        <v>0.33333333333333331</v>
      </c>
    </row>
    <row r="27" spans="1:27" x14ac:dyDescent="0.25">
      <c r="A27" s="61" t="s">
        <v>50</v>
      </c>
      <c r="B27" s="36">
        <v>0</v>
      </c>
      <c r="C27" s="36">
        <v>0</v>
      </c>
      <c r="D27" s="37">
        <f t="shared" ref="D27" si="40">IFERROR(C27/B27,0)</f>
        <v>0</v>
      </c>
      <c r="E27" s="38">
        <f t="shared" si="32"/>
        <v>0</v>
      </c>
      <c r="F27" s="83">
        <f t="shared" ref="F27" si="41">IFERROR(E27/D27,0)</f>
        <v>0</v>
      </c>
      <c r="G27" s="23"/>
      <c r="H27" s="61" t="s">
        <v>50</v>
      </c>
      <c r="I27" s="39">
        <v>1</v>
      </c>
      <c r="J27" s="39">
        <v>1</v>
      </c>
      <c r="K27" s="37">
        <f>IFERROR(J27/I27,0)</f>
        <v>1</v>
      </c>
      <c r="L27" s="41">
        <f t="shared" si="33"/>
        <v>0</v>
      </c>
      <c r="M27" s="83">
        <f>IFERROR(L27/I27,0)</f>
        <v>0</v>
      </c>
      <c r="N27" s="24"/>
      <c r="O27" s="61" t="s">
        <v>50</v>
      </c>
      <c r="P27" s="39">
        <v>0</v>
      </c>
      <c r="Q27" s="39">
        <v>0</v>
      </c>
      <c r="R27" s="40">
        <f t="shared" ref="R27" si="42">IFERROR(Q27/P27,0)</f>
        <v>0</v>
      </c>
      <c r="S27" s="41">
        <f t="shared" si="30"/>
        <v>0</v>
      </c>
      <c r="T27" s="83">
        <f t="shared" ref="T27" si="43">IFERROR(S27/R27,0)</f>
        <v>0</v>
      </c>
      <c r="U27" s="24"/>
      <c r="V27" s="61" t="s">
        <v>50</v>
      </c>
      <c r="W27" s="42">
        <v>1</v>
      </c>
      <c r="X27" s="42">
        <v>1</v>
      </c>
      <c r="Y27" s="40">
        <f>IFERROR(X27/W27,0)</f>
        <v>1</v>
      </c>
      <c r="Z27" s="41">
        <f t="shared" si="38"/>
        <v>0</v>
      </c>
      <c r="AA27" s="83">
        <f>IFERROR(Z27/W27,0)</f>
        <v>0</v>
      </c>
    </row>
    <row r="28" spans="1:27" x14ac:dyDescent="0.25">
      <c r="A28" s="61" t="s">
        <v>51</v>
      </c>
      <c r="B28" s="36">
        <v>5</v>
      </c>
      <c r="C28" s="36">
        <v>3</v>
      </c>
      <c r="D28" s="37">
        <f t="shared" ref="D28:D35" si="44">+C28/B28</f>
        <v>0.6</v>
      </c>
      <c r="E28" s="38">
        <f t="shared" si="32"/>
        <v>2</v>
      </c>
      <c r="F28" s="83">
        <f t="shared" ref="F28" si="45">+E28/B28</f>
        <v>0.4</v>
      </c>
      <c r="G28" s="23"/>
      <c r="H28" s="61" t="s">
        <v>51</v>
      </c>
      <c r="I28" s="39">
        <v>131</v>
      </c>
      <c r="J28" s="39">
        <v>107</v>
      </c>
      <c r="K28" s="37">
        <f t="shared" ref="K28:K32" si="46">+J28/I28</f>
        <v>0.81679389312977102</v>
      </c>
      <c r="L28" s="41">
        <f t="shared" si="33"/>
        <v>24</v>
      </c>
      <c r="M28" s="83">
        <f t="shared" si="34"/>
        <v>0.18320610687022901</v>
      </c>
      <c r="N28" s="24"/>
      <c r="O28" s="61" t="s">
        <v>51</v>
      </c>
      <c r="P28" s="39">
        <v>3</v>
      </c>
      <c r="Q28" s="39">
        <v>3</v>
      </c>
      <c r="R28" s="40">
        <f t="shared" si="35"/>
        <v>1</v>
      </c>
      <c r="S28" s="41">
        <f t="shared" si="30"/>
        <v>0</v>
      </c>
      <c r="T28" s="83">
        <f t="shared" si="36"/>
        <v>0</v>
      </c>
      <c r="U28" s="24"/>
      <c r="V28" s="61" t="s">
        <v>51</v>
      </c>
      <c r="W28" s="42">
        <v>55</v>
      </c>
      <c r="X28" s="42">
        <v>51</v>
      </c>
      <c r="Y28" s="40">
        <f t="shared" si="37"/>
        <v>0.92727272727272725</v>
      </c>
      <c r="Z28" s="41">
        <f t="shared" si="38"/>
        <v>4</v>
      </c>
      <c r="AA28" s="83">
        <f t="shared" si="39"/>
        <v>7.2727272727272724E-2</v>
      </c>
    </row>
    <row r="29" spans="1:27" x14ac:dyDescent="0.25">
      <c r="A29" s="61" t="s">
        <v>52</v>
      </c>
      <c r="B29" s="36">
        <v>0</v>
      </c>
      <c r="C29" s="36">
        <v>0</v>
      </c>
      <c r="D29" s="37">
        <f>IFERROR(C29/B29,0)</f>
        <v>0</v>
      </c>
      <c r="E29" s="38">
        <f t="shared" si="32"/>
        <v>0</v>
      </c>
      <c r="F29" s="83">
        <f>IFERROR(E29/B29,0)</f>
        <v>0</v>
      </c>
      <c r="G29" s="23"/>
      <c r="H29" s="61" t="s">
        <v>52</v>
      </c>
      <c r="I29" s="39">
        <v>1</v>
      </c>
      <c r="J29" s="39">
        <v>0</v>
      </c>
      <c r="K29" s="37">
        <f t="shared" ref="K29" si="47">IFERROR(J29/I29,0)</f>
        <v>0</v>
      </c>
      <c r="L29" s="41">
        <f t="shared" si="33"/>
        <v>1</v>
      </c>
      <c r="M29" s="83">
        <f t="shared" ref="M29" si="48">IFERROR(L29/K29,0)</f>
        <v>0</v>
      </c>
      <c r="N29" s="24"/>
      <c r="O29" s="61" t="s">
        <v>52</v>
      </c>
      <c r="P29" s="39">
        <v>0</v>
      </c>
      <c r="Q29" s="39">
        <v>0</v>
      </c>
      <c r="R29" s="40">
        <f>IFERROR(Q29/P29,0)</f>
        <v>0</v>
      </c>
      <c r="S29" s="41">
        <f t="shared" si="30"/>
        <v>0</v>
      </c>
      <c r="T29" s="83">
        <f>IFERROR(S29/P29,0)</f>
        <v>0</v>
      </c>
      <c r="U29" s="24"/>
      <c r="V29" s="61" t="s">
        <v>52</v>
      </c>
      <c r="W29" s="42">
        <v>0</v>
      </c>
      <c r="X29" s="42">
        <v>0</v>
      </c>
      <c r="Y29" s="40">
        <f>IFERROR(X29/W29,0)</f>
        <v>0</v>
      </c>
      <c r="Z29" s="41">
        <f t="shared" si="38"/>
        <v>0</v>
      </c>
      <c r="AA29" s="83">
        <f>IFERROR(Z29/W29,0)</f>
        <v>0</v>
      </c>
    </row>
    <row r="30" spans="1:27" x14ac:dyDescent="0.25">
      <c r="A30" s="61" t="s">
        <v>53</v>
      </c>
      <c r="B30" s="36">
        <v>1</v>
      </c>
      <c r="C30" s="36">
        <v>1</v>
      </c>
      <c r="D30" s="37">
        <f t="shared" ref="D30" si="49">IFERROR(C30/B30,0)</f>
        <v>1</v>
      </c>
      <c r="E30" s="38">
        <f t="shared" si="32"/>
        <v>0</v>
      </c>
      <c r="F30" s="83">
        <f t="shared" ref="F30" si="50">IFERROR(E30/D30,0)</f>
        <v>0</v>
      </c>
      <c r="G30" s="23"/>
      <c r="H30" s="61" t="s">
        <v>53</v>
      </c>
      <c r="I30" s="39">
        <v>6</v>
      </c>
      <c r="J30" s="39">
        <v>4</v>
      </c>
      <c r="K30" s="37">
        <f t="shared" si="46"/>
        <v>0.66666666666666663</v>
      </c>
      <c r="L30" s="41">
        <f t="shared" si="33"/>
        <v>2</v>
      </c>
      <c r="M30" s="83">
        <f t="shared" si="34"/>
        <v>0.33333333333333331</v>
      </c>
      <c r="N30" s="24"/>
      <c r="O30" s="61" t="s">
        <v>53</v>
      </c>
      <c r="P30" s="39">
        <v>7</v>
      </c>
      <c r="Q30" s="39">
        <v>7</v>
      </c>
      <c r="R30" s="40">
        <f t="shared" si="35"/>
        <v>1</v>
      </c>
      <c r="S30" s="41">
        <f t="shared" si="30"/>
        <v>0</v>
      </c>
      <c r="T30" s="83">
        <f t="shared" si="36"/>
        <v>0</v>
      </c>
      <c r="U30" s="24"/>
      <c r="V30" s="61" t="s">
        <v>53</v>
      </c>
      <c r="W30" s="42">
        <v>3</v>
      </c>
      <c r="X30" s="42">
        <v>2</v>
      </c>
      <c r="Y30" s="40">
        <f>IFERROR(X30/W30,0)</f>
        <v>0.66666666666666663</v>
      </c>
      <c r="Z30" s="41">
        <f t="shared" si="38"/>
        <v>1</v>
      </c>
      <c r="AA30" s="83">
        <f>IFERROR(Z30/Y30,0)</f>
        <v>1.5</v>
      </c>
    </row>
    <row r="31" spans="1:27" x14ac:dyDescent="0.25">
      <c r="A31" s="61" t="s">
        <v>54</v>
      </c>
      <c r="B31" s="36">
        <v>0</v>
      </c>
      <c r="C31" s="36">
        <v>0</v>
      </c>
      <c r="D31" s="37">
        <f>IFERROR(C31/B31,0)</f>
        <v>0</v>
      </c>
      <c r="E31" s="38">
        <f t="shared" si="32"/>
        <v>0</v>
      </c>
      <c r="F31" s="83">
        <f t="shared" ref="F31:F32" si="51">IFERROR(E31/B31,0)</f>
        <v>0</v>
      </c>
      <c r="G31" s="23"/>
      <c r="H31" s="61" t="s">
        <v>54</v>
      </c>
      <c r="I31" s="39">
        <v>15</v>
      </c>
      <c r="J31" s="39">
        <v>15</v>
      </c>
      <c r="K31" s="37">
        <f t="shared" si="46"/>
        <v>1</v>
      </c>
      <c r="L31" s="41">
        <f t="shared" si="33"/>
        <v>0</v>
      </c>
      <c r="M31" s="83">
        <f t="shared" si="34"/>
        <v>0</v>
      </c>
      <c r="N31" s="24"/>
      <c r="O31" s="61" t="s">
        <v>54</v>
      </c>
      <c r="P31" s="39">
        <v>1</v>
      </c>
      <c r="Q31" s="39">
        <v>1</v>
      </c>
      <c r="R31" s="40">
        <f t="shared" ref="R31:R32" si="52">IFERROR(Q31/P31,0)</f>
        <v>1</v>
      </c>
      <c r="S31" s="41">
        <f t="shared" si="30"/>
        <v>0</v>
      </c>
      <c r="T31" s="83">
        <f t="shared" ref="T31:T32" si="53">IFERROR(S31/R31,0)</f>
        <v>0</v>
      </c>
      <c r="U31" s="24"/>
      <c r="V31" s="61" t="s">
        <v>54</v>
      </c>
      <c r="W31" s="42">
        <v>2</v>
      </c>
      <c r="X31" s="42">
        <v>2</v>
      </c>
      <c r="Y31" s="40">
        <f t="shared" si="37"/>
        <v>1</v>
      </c>
      <c r="Z31" s="41">
        <f t="shared" si="38"/>
        <v>0</v>
      </c>
      <c r="AA31" s="83">
        <f t="shared" si="39"/>
        <v>0</v>
      </c>
    </row>
    <row r="32" spans="1:27" x14ac:dyDescent="0.25">
      <c r="A32" s="61" t="s">
        <v>55</v>
      </c>
      <c r="B32" s="36">
        <v>0</v>
      </c>
      <c r="C32" s="36">
        <v>0</v>
      </c>
      <c r="D32" s="37">
        <f>IFERROR(C32/B32,0)</f>
        <v>0</v>
      </c>
      <c r="E32" s="38">
        <f t="shared" si="32"/>
        <v>0</v>
      </c>
      <c r="F32" s="83">
        <f t="shared" si="51"/>
        <v>0</v>
      </c>
      <c r="G32" s="23"/>
      <c r="H32" s="61" t="s">
        <v>55</v>
      </c>
      <c r="I32" s="39">
        <v>6</v>
      </c>
      <c r="J32" s="39">
        <v>6</v>
      </c>
      <c r="K32" s="37">
        <f t="shared" si="46"/>
        <v>1</v>
      </c>
      <c r="L32" s="41">
        <f t="shared" si="33"/>
        <v>0</v>
      </c>
      <c r="M32" s="83">
        <f t="shared" si="34"/>
        <v>0</v>
      </c>
      <c r="N32" s="24"/>
      <c r="O32" s="61" t="s">
        <v>55</v>
      </c>
      <c r="P32" s="39">
        <v>1</v>
      </c>
      <c r="Q32" s="39">
        <v>1</v>
      </c>
      <c r="R32" s="40">
        <f t="shared" si="52"/>
        <v>1</v>
      </c>
      <c r="S32" s="41">
        <f t="shared" si="30"/>
        <v>0</v>
      </c>
      <c r="T32" s="83">
        <f t="shared" si="53"/>
        <v>0</v>
      </c>
      <c r="U32" s="24"/>
      <c r="V32" s="61" t="s">
        <v>55</v>
      </c>
      <c r="W32" s="42">
        <v>9</v>
      </c>
      <c r="X32" s="42">
        <v>8</v>
      </c>
      <c r="Y32" s="40">
        <f t="shared" si="37"/>
        <v>0.88888888888888884</v>
      </c>
      <c r="Z32" s="41">
        <f t="shared" si="38"/>
        <v>1</v>
      </c>
      <c r="AA32" s="83">
        <f t="shared" si="39"/>
        <v>0.1111111111111111</v>
      </c>
    </row>
    <row r="33" spans="1:27" x14ac:dyDescent="0.25">
      <c r="A33" s="61" t="s">
        <v>56</v>
      </c>
      <c r="B33" s="36">
        <v>0</v>
      </c>
      <c r="C33" s="36">
        <v>0</v>
      </c>
      <c r="D33" s="37">
        <f t="shared" ref="D33" si="54">IFERROR(C33/B33,0)</f>
        <v>0</v>
      </c>
      <c r="E33" s="38">
        <f t="shared" si="32"/>
        <v>0</v>
      </c>
      <c r="F33" s="83">
        <f t="shared" ref="F33" si="55">IFERROR(E33/D33,0)</f>
        <v>0</v>
      </c>
      <c r="G33" s="23"/>
      <c r="H33" s="61" t="s">
        <v>56</v>
      </c>
      <c r="I33" s="39">
        <v>2</v>
      </c>
      <c r="J33" s="39">
        <v>2</v>
      </c>
      <c r="K33" s="37">
        <f t="shared" ref="K33" si="56">IFERROR(J33/I33,0)</f>
        <v>1</v>
      </c>
      <c r="L33" s="41">
        <f t="shared" si="33"/>
        <v>0</v>
      </c>
      <c r="M33" s="83">
        <v>0</v>
      </c>
      <c r="N33" s="24"/>
      <c r="O33" s="61" t="s">
        <v>56</v>
      </c>
      <c r="P33" s="39">
        <v>1</v>
      </c>
      <c r="Q33" s="39">
        <v>1</v>
      </c>
      <c r="R33" s="40">
        <f>IFERROR(Q33/P33,0)</f>
        <v>1</v>
      </c>
      <c r="S33" s="41">
        <f t="shared" si="30"/>
        <v>0</v>
      </c>
      <c r="T33" s="83">
        <f>IFERROR(S33/P33,0)</f>
        <v>0</v>
      </c>
      <c r="U33" s="24"/>
      <c r="V33" s="61" t="s">
        <v>56</v>
      </c>
      <c r="W33" s="42">
        <v>0</v>
      </c>
      <c r="X33" s="42">
        <v>0</v>
      </c>
      <c r="Y33" s="40">
        <f>IFERROR(X33/W33,0)</f>
        <v>0</v>
      </c>
      <c r="Z33" s="41">
        <f t="shared" si="38"/>
        <v>0</v>
      </c>
      <c r="AA33" s="83">
        <f>IFERROR(Z33/Y33,0)</f>
        <v>0</v>
      </c>
    </row>
    <row r="34" spans="1:27" ht="15.75" thickBot="1" x14ac:dyDescent="0.3">
      <c r="A34" s="62" t="s">
        <v>57</v>
      </c>
      <c r="B34" s="36">
        <v>0</v>
      </c>
      <c r="C34" s="36">
        <v>0</v>
      </c>
      <c r="D34" s="37">
        <f>IFERROR(C34/B34,0)</f>
        <v>0</v>
      </c>
      <c r="E34" s="38">
        <f t="shared" si="32"/>
        <v>0</v>
      </c>
      <c r="F34" s="83">
        <f>IFERROR(E34/B34,0)</f>
        <v>0</v>
      </c>
      <c r="G34" s="23"/>
      <c r="H34" s="62" t="s">
        <v>57</v>
      </c>
      <c r="I34" s="39">
        <v>0</v>
      </c>
      <c r="J34" s="39">
        <v>0</v>
      </c>
      <c r="K34" s="37">
        <f>IFERROR(J34/I34,0)</f>
        <v>0</v>
      </c>
      <c r="L34" s="41">
        <f t="shared" si="33"/>
        <v>0</v>
      </c>
      <c r="M34" s="83">
        <f>IFERROR(L34/I34,0)</f>
        <v>0</v>
      </c>
      <c r="N34" s="24"/>
      <c r="O34" s="62" t="s">
        <v>57</v>
      </c>
      <c r="P34" s="39">
        <v>0</v>
      </c>
      <c r="Q34" s="39">
        <v>0</v>
      </c>
      <c r="R34" s="40">
        <f>IFERROR(Q34/P34,0)</f>
        <v>0</v>
      </c>
      <c r="S34" s="41">
        <f t="shared" si="30"/>
        <v>0</v>
      </c>
      <c r="T34" s="83">
        <f>IFERROR(S34/P34,0)</f>
        <v>0</v>
      </c>
      <c r="U34" s="24"/>
      <c r="V34" s="62" t="s">
        <v>57</v>
      </c>
      <c r="W34" s="42">
        <v>0</v>
      </c>
      <c r="X34" s="42">
        <v>0</v>
      </c>
      <c r="Y34" s="40">
        <f>IFERROR(X34/W34,0)</f>
        <v>0</v>
      </c>
      <c r="Z34" s="41">
        <f t="shared" si="38"/>
        <v>0</v>
      </c>
      <c r="AA34" s="83">
        <f>IFERROR(Z34/W34,0)</f>
        <v>0</v>
      </c>
    </row>
    <row r="35" spans="1:27" ht="15.75" thickBot="1" x14ac:dyDescent="0.3">
      <c r="A35" s="63" t="s">
        <v>15</v>
      </c>
      <c r="B35" s="43">
        <f>SUM(B25:B34)</f>
        <v>7</v>
      </c>
      <c r="C35" s="43">
        <f>SUM(C25:C34)</f>
        <v>4</v>
      </c>
      <c r="D35" s="45">
        <f t="shared" si="44"/>
        <v>0.5714285714285714</v>
      </c>
      <c r="E35" s="99">
        <f>SUM(E25:E34)</f>
        <v>3</v>
      </c>
      <c r="F35" s="100">
        <f>IFERROR(E35/B35,0)</f>
        <v>0.42857142857142855</v>
      </c>
      <c r="G35" s="23"/>
      <c r="H35" s="63" t="s">
        <v>15</v>
      </c>
      <c r="I35" s="43">
        <f>SUM(I25:I34)</f>
        <v>187</v>
      </c>
      <c r="J35" s="43">
        <f>SUM(J25:J34)</f>
        <v>155</v>
      </c>
      <c r="K35" s="103">
        <f>IFERROR(J35/I35,0)</f>
        <v>0.82887700534759357</v>
      </c>
      <c r="L35" s="43">
        <f>SUM(L25:L34)</f>
        <v>32</v>
      </c>
      <c r="M35" s="100">
        <f>IFERROR(L35/I35,0)</f>
        <v>0.17112299465240641</v>
      </c>
      <c r="N35" s="24"/>
      <c r="O35" s="63" t="s">
        <v>15</v>
      </c>
      <c r="P35" s="43">
        <f>SUM(P25:P34)</f>
        <v>14</v>
      </c>
      <c r="Q35" s="43">
        <f>SUM(Q25:Q34)</f>
        <v>14</v>
      </c>
      <c r="R35" s="103">
        <f>IFERROR(Q35/P35,0)</f>
        <v>1</v>
      </c>
      <c r="S35" s="43">
        <f>SUM(S25:S34)</f>
        <v>0</v>
      </c>
      <c r="T35" s="100">
        <f>IFERROR(S35/P35,0)</f>
        <v>0</v>
      </c>
      <c r="U35" s="24"/>
      <c r="V35" s="63" t="s">
        <v>15</v>
      </c>
      <c r="W35" s="43">
        <f>SUM(W25:W34)</f>
        <v>83</v>
      </c>
      <c r="X35" s="43">
        <f>SUM(X25:X34)</f>
        <v>74</v>
      </c>
      <c r="Y35" s="103">
        <f>IFERROR(X35/W35,0)</f>
        <v>0.89156626506024095</v>
      </c>
      <c r="Z35" s="43">
        <f>SUM(Z25:Z34)</f>
        <v>9</v>
      </c>
      <c r="AA35" s="100">
        <f>IFERROR(Z35/W35,0)</f>
        <v>0.10843373493975904</v>
      </c>
    </row>
    <row r="36" spans="1:27" ht="15.75" thickBot="1" x14ac:dyDescent="0.3">
      <c r="A36" s="81"/>
      <c r="B36" s="46"/>
      <c r="C36" s="46"/>
      <c r="D36" s="46"/>
      <c r="E36" s="82"/>
      <c r="F36" s="46"/>
      <c r="G36" s="23"/>
      <c r="H36" s="81"/>
      <c r="I36" s="46"/>
      <c r="J36" s="46"/>
      <c r="K36" s="46"/>
      <c r="L36" s="82"/>
      <c r="M36" s="46"/>
      <c r="N36" s="24"/>
      <c r="O36" s="81"/>
      <c r="P36" s="46"/>
      <c r="Q36" s="46"/>
      <c r="R36" s="46"/>
      <c r="S36" s="82"/>
      <c r="T36" s="46"/>
      <c r="U36" s="24"/>
      <c r="V36" s="81"/>
      <c r="W36" s="46"/>
      <c r="X36" s="46"/>
      <c r="Y36" s="46"/>
      <c r="Z36" s="82"/>
      <c r="AA36" s="46"/>
    </row>
    <row r="37" spans="1:27" x14ac:dyDescent="0.25">
      <c r="A37" s="110" t="s">
        <v>58</v>
      </c>
      <c r="B37" s="112" t="s">
        <v>28</v>
      </c>
      <c r="C37" s="114" t="s">
        <v>29</v>
      </c>
      <c r="D37" s="108" t="s">
        <v>30</v>
      </c>
      <c r="E37" s="117" t="s">
        <v>31</v>
      </c>
      <c r="F37" s="108" t="s">
        <v>32</v>
      </c>
      <c r="G37" s="23"/>
      <c r="H37" s="110" t="s">
        <v>58</v>
      </c>
      <c r="I37" s="112" t="s">
        <v>28</v>
      </c>
      <c r="J37" s="114" t="s">
        <v>29</v>
      </c>
      <c r="K37" s="108" t="s">
        <v>30</v>
      </c>
      <c r="L37" s="117" t="s">
        <v>31</v>
      </c>
      <c r="M37" s="108" t="s">
        <v>32</v>
      </c>
      <c r="N37" s="24"/>
      <c r="O37" s="110" t="s">
        <v>58</v>
      </c>
      <c r="P37" s="112" t="s">
        <v>28</v>
      </c>
      <c r="Q37" s="114" t="s">
        <v>29</v>
      </c>
      <c r="R37" s="108" t="s">
        <v>30</v>
      </c>
      <c r="S37" s="117" t="s">
        <v>31</v>
      </c>
      <c r="T37" s="108" t="s">
        <v>32</v>
      </c>
      <c r="U37" s="24"/>
      <c r="V37" s="110" t="s">
        <v>58</v>
      </c>
      <c r="W37" s="112" t="s">
        <v>28</v>
      </c>
      <c r="X37" s="114" t="s">
        <v>29</v>
      </c>
      <c r="Y37" s="108" t="s">
        <v>30</v>
      </c>
      <c r="Z37" s="117" t="s">
        <v>31</v>
      </c>
      <c r="AA37" s="108" t="s">
        <v>32</v>
      </c>
    </row>
    <row r="38" spans="1:27" ht="15.75" thickBot="1" x14ac:dyDescent="0.3">
      <c r="A38" s="111"/>
      <c r="B38" s="113"/>
      <c r="C38" s="115"/>
      <c r="D38" s="116"/>
      <c r="E38" s="118"/>
      <c r="F38" s="109"/>
      <c r="G38" s="23"/>
      <c r="H38" s="111"/>
      <c r="I38" s="113"/>
      <c r="J38" s="115"/>
      <c r="K38" s="116"/>
      <c r="L38" s="118"/>
      <c r="M38" s="109"/>
      <c r="N38" s="24"/>
      <c r="O38" s="111"/>
      <c r="P38" s="113"/>
      <c r="Q38" s="115"/>
      <c r="R38" s="116"/>
      <c r="S38" s="118"/>
      <c r="T38" s="109"/>
      <c r="U38" s="24"/>
      <c r="V38" s="111"/>
      <c r="W38" s="113"/>
      <c r="X38" s="115"/>
      <c r="Y38" s="116"/>
      <c r="Z38" s="118"/>
      <c r="AA38" s="109"/>
    </row>
    <row r="39" spans="1:27" x14ac:dyDescent="0.25">
      <c r="A39" s="64" t="s">
        <v>59</v>
      </c>
      <c r="B39" s="47"/>
      <c r="C39" s="47"/>
      <c r="D39" s="50">
        <f>IFERROR(C39/B39,0)</f>
        <v>0</v>
      </c>
      <c r="E39" s="49">
        <f>B39-C39</f>
        <v>0</v>
      </c>
      <c r="F39" s="95">
        <f>IFERROR(E39/B39,0)</f>
        <v>0</v>
      </c>
      <c r="G39" s="23"/>
      <c r="H39" s="64" t="s">
        <v>59</v>
      </c>
      <c r="I39" s="47">
        <v>0</v>
      </c>
      <c r="J39" s="47">
        <v>0</v>
      </c>
      <c r="K39" s="48">
        <f>IFERROR(J39/I39,0)</f>
        <v>0</v>
      </c>
      <c r="L39" s="51">
        <f>I39-J39</f>
        <v>0</v>
      </c>
      <c r="M39" s="95">
        <f>IFERROR(L39/I39,0)</f>
        <v>0</v>
      </c>
      <c r="N39" s="24"/>
      <c r="O39" s="64" t="s">
        <v>59</v>
      </c>
      <c r="P39" s="47"/>
      <c r="Q39" s="47"/>
      <c r="R39" s="48">
        <f>IFERROR(Q39/P39,0)</f>
        <v>0</v>
      </c>
      <c r="S39" s="51">
        <f>P39-Q39</f>
        <v>0</v>
      </c>
      <c r="T39" s="95">
        <f>IFERROR(S39/P39,0)</f>
        <v>0</v>
      </c>
      <c r="U39" s="24"/>
      <c r="V39" s="64" t="s">
        <v>59</v>
      </c>
      <c r="W39" s="47">
        <v>0</v>
      </c>
      <c r="X39" s="47">
        <v>0</v>
      </c>
      <c r="Y39" s="48">
        <f>IFERROR(X39/W39,0)</f>
        <v>0</v>
      </c>
      <c r="Z39" s="51">
        <f>W39-X39</f>
        <v>0</v>
      </c>
      <c r="AA39" s="95">
        <f>IFERROR(Z39/W39,0)</f>
        <v>0</v>
      </c>
    </row>
    <row r="40" spans="1:27" x14ac:dyDescent="0.25">
      <c r="A40" s="64" t="s">
        <v>60</v>
      </c>
      <c r="B40" s="47">
        <v>305</v>
      </c>
      <c r="C40" s="47">
        <v>248</v>
      </c>
      <c r="D40" s="50">
        <f t="shared" ref="D40:D47" si="57">+C40/B40</f>
        <v>0.81311475409836065</v>
      </c>
      <c r="E40" s="49">
        <f t="shared" ref="E40:E46" si="58">B40-C40</f>
        <v>57</v>
      </c>
      <c r="F40" s="95">
        <f t="shared" ref="F40:F47" si="59">+E40/B40</f>
        <v>0.18688524590163935</v>
      </c>
      <c r="G40" s="23"/>
      <c r="H40" s="64" t="s">
        <v>60</v>
      </c>
      <c r="I40" s="47">
        <v>1835</v>
      </c>
      <c r="J40" s="47">
        <v>1509</v>
      </c>
      <c r="K40" s="48">
        <f t="shared" ref="K40:K47" si="60">+J40/I40</f>
        <v>0.82234332425068124</v>
      </c>
      <c r="L40" s="51">
        <f t="shared" ref="L40:L46" si="61">I40-J40</f>
        <v>326</v>
      </c>
      <c r="M40" s="95">
        <f t="shared" ref="M40:M47" si="62">+L40/I40</f>
        <v>0.17765667574931879</v>
      </c>
      <c r="N40" s="24"/>
      <c r="O40" s="64" t="s">
        <v>60</v>
      </c>
      <c r="P40" s="47">
        <v>142</v>
      </c>
      <c r="Q40" s="47">
        <v>123</v>
      </c>
      <c r="R40" s="48">
        <f t="shared" ref="R40:R47" si="63">+Q40/P40</f>
        <v>0.86619718309859151</v>
      </c>
      <c r="S40" s="51">
        <f t="shared" ref="S40:S46" si="64">P40-Q40</f>
        <v>19</v>
      </c>
      <c r="T40" s="95">
        <f t="shared" ref="T40:T47" si="65">+S40/P40</f>
        <v>0.13380281690140844</v>
      </c>
      <c r="U40" s="24"/>
      <c r="V40" s="64" t="s">
        <v>60</v>
      </c>
      <c r="W40" s="47">
        <v>981</v>
      </c>
      <c r="X40" s="47">
        <v>843</v>
      </c>
      <c r="Y40" s="48">
        <f t="shared" ref="Y40:Y47" si="66">+X40/W40</f>
        <v>0.85932721712538229</v>
      </c>
      <c r="Z40" s="51">
        <f t="shared" ref="Z40:Z46" si="67">W40-X40</f>
        <v>138</v>
      </c>
      <c r="AA40" s="95">
        <f t="shared" ref="AA40:AA47" si="68">+Z40/W40</f>
        <v>0.14067278287461774</v>
      </c>
    </row>
    <row r="41" spans="1:27" x14ac:dyDescent="0.25">
      <c r="A41" s="64" t="s">
        <v>61</v>
      </c>
      <c r="B41" s="47">
        <v>1</v>
      </c>
      <c r="C41" s="47">
        <v>1</v>
      </c>
      <c r="D41" s="50">
        <f>IFERROR(+C41/B41,0)</f>
        <v>1</v>
      </c>
      <c r="E41" s="49">
        <f t="shared" si="58"/>
        <v>0</v>
      </c>
      <c r="F41" s="95">
        <f>IFERROR(+E41/B41,0)</f>
        <v>0</v>
      </c>
      <c r="G41" s="23"/>
      <c r="H41" s="64" t="s">
        <v>61</v>
      </c>
      <c r="I41" s="47">
        <v>3</v>
      </c>
      <c r="J41" s="47">
        <v>3</v>
      </c>
      <c r="K41" s="48">
        <f t="shared" si="60"/>
        <v>1</v>
      </c>
      <c r="L41" s="51">
        <f t="shared" si="61"/>
        <v>0</v>
      </c>
      <c r="M41" s="95">
        <f t="shared" si="62"/>
        <v>0</v>
      </c>
      <c r="N41" s="24"/>
      <c r="O41" s="64" t="s">
        <v>61</v>
      </c>
      <c r="P41" s="47"/>
      <c r="Q41" s="47"/>
      <c r="R41" s="48">
        <f t="shared" ref="R41" si="69">IFERROR(Q41/P41,0)</f>
        <v>0</v>
      </c>
      <c r="S41" s="51">
        <f t="shared" si="64"/>
        <v>0</v>
      </c>
      <c r="T41" s="95">
        <f t="shared" ref="T41" si="70">IFERROR(S41/R41,0)</f>
        <v>0</v>
      </c>
      <c r="U41" s="24"/>
      <c r="V41" s="64" t="s">
        <v>61</v>
      </c>
      <c r="W41" s="47">
        <v>4</v>
      </c>
      <c r="X41" s="47">
        <v>4</v>
      </c>
      <c r="Y41" s="48">
        <f>IFERROR(X41/W41,0)</f>
        <v>1</v>
      </c>
      <c r="Z41" s="51">
        <f t="shared" si="67"/>
        <v>0</v>
      </c>
      <c r="AA41" s="95">
        <f>IFERROR(Z41/W41,0)</f>
        <v>0</v>
      </c>
    </row>
    <row r="42" spans="1:27" x14ac:dyDescent="0.25">
      <c r="A42" s="64" t="s">
        <v>62</v>
      </c>
      <c r="B42" s="47"/>
      <c r="C42" s="47"/>
      <c r="D42" s="50">
        <f>IFERROR(C42/B42,0)</f>
        <v>0</v>
      </c>
      <c r="E42" s="49">
        <f t="shared" si="58"/>
        <v>0</v>
      </c>
      <c r="F42" s="95">
        <f>IFERROR(E42/B42,0)</f>
        <v>0</v>
      </c>
      <c r="G42" s="23"/>
      <c r="H42" s="64" t="s">
        <v>62</v>
      </c>
      <c r="I42" s="47">
        <v>14</v>
      </c>
      <c r="J42" s="47">
        <v>12</v>
      </c>
      <c r="K42" s="48">
        <f t="shared" si="60"/>
        <v>0.8571428571428571</v>
      </c>
      <c r="L42" s="51">
        <f t="shared" si="61"/>
        <v>2</v>
      </c>
      <c r="M42" s="95">
        <f t="shared" si="62"/>
        <v>0.14285714285714285</v>
      </c>
      <c r="N42" s="24"/>
      <c r="O42" s="64" t="s">
        <v>62</v>
      </c>
      <c r="P42" s="47">
        <v>1</v>
      </c>
      <c r="Q42" s="47">
        <v>1</v>
      </c>
      <c r="R42" s="48">
        <f>IFERROR(Q42/P42,0)</f>
        <v>1</v>
      </c>
      <c r="S42" s="51">
        <f t="shared" si="64"/>
        <v>0</v>
      </c>
      <c r="T42" s="95">
        <f>IFERROR(S42/P42,0)</f>
        <v>0</v>
      </c>
      <c r="U42" s="24"/>
      <c r="V42" s="64" t="s">
        <v>62</v>
      </c>
      <c r="W42" s="47">
        <v>9</v>
      </c>
      <c r="X42" s="47">
        <v>6</v>
      </c>
      <c r="Y42" s="48">
        <f t="shared" si="66"/>
        <v>0.66666666666666663</v>
      </c>
      <c r="Z42" s="51">
        <f t="shared" si="67"/>
        <v>3</v>
      </c>
      <c r="AA42" s="95">
        <f t="shared" si="68"/>
        <v>0.33333333333333331</v>
      </c>
    </row>
    <row r="43" spans="1:27" x14ac:dyDescent="0.25">
      <c r="A43" s="64" t="s">
        <v>63</v>
      </c>
      <c r="B43" s="47">
        <v>4</v>
      </c>
      <c r="C43" s="47">
        <v>3</v>
      </c>
      <c r="D43" s="50">
        <f t="shared" si="57"/>
        <v>0.75</v>
      </c>
      <c r="E43" s="49">
        <f t="shared" si="58"/>
        <v>1</v>
      </c>
      <c r="F43" s="95">
        <f t="shared" si="59"/>
        <v>0.25</v>
      </c>
      <c r="G43" s="23"/>
      <c r="H43" s="64" t="s">
        <v>63</v>
      </c>
      <c r="I43" s="47">
        <v>82</v>
      </c>
      <c r="J43" s="47">
        <v>67</v>
      </c>
      <c r="K43" s="48">
        <f t="shared" si="60"/>
        <v>0.81707317073170727</v>
      </c>
      <c r="L43" s="51">
        <f t="shared" si="61"/>
        <v>15</v>
      </c>
      <c r="M43" s="95">
        <f t="shared" si="62"/>
        <v>0.18292682926829268</v>
      </c>
      <c r="N43" s="24"/>
      <c r="O43" s="64" t="s">
        <v>63</v>
      </c>
      <c r="P43" s="47">
        <v>8</v>
      </c>
      <c r="Q43" s="47">
        <v>8</v>
      </c>
      <c r="R43" s="48">
        <f t="shared" si="63"/>
        <v>1</v>
      </c>
      <c r="S43" s="51">
        <f t="shared" si="64"/>
        <v>0</v>
      </c>
      <c r="T43" s="95">
        <f t="shared" si="65"/>
        <v>0</v>
      </c>
      <c r="U43" s="24"/>
      <c r="V43" s="64" t="s">
        <v>63</v>
      </c>
      <c r="W43" s="47">
        <v>32</v>
      </c>
      <c r="X43" s="47">
        <v>24</v>
      </c>
      <c r="Y43" s="48">
        <f t="shared" si="66"/>
        <v>0.75</v>
      </c>
      <c r="Z43" s="51">
        <f t="shared" si="67"/>
        <v>8</v>
      </c>
      <c r="AA43" s="95">
        <f t="shared" si="68"/>
        <v>0.25</v>
      </c>
    </row>
    <row r="44" spans="1:27" x14ac:dyDescent="0.25">
      <c r="A44" s="64" t="s">
        <v>64</v>
      </c>
      <c r="B44" s="47"/>
      <c r="C44" s="47"/>
      <c r="D44" s="50">
        <f>IFERROR(C44/B44,0)</f>
        <v>0</v>
      </c>
      <c r="E44" s="49">
        <f t="shared" si="58"/>
        <v>0</v>
      </c>
      <c r="F44" s="95">
        <f>IFERROR(E44/B44,0)</f>
        <v>0</v>
      </c>
      <c r="G44" s="23"/>
      <c r="H44" s="64" t="s">
        <v>64</v>
      </c>
      <c r="I44" s="47">
        <v>3</v>
      </c>
      <c r="J44" s="47">
        <v>3</v>
      </c>
      <c r="K44" s="48">
        <v>0</v>
      </c>
      <c r="L44" s="51">
        <f t="shared" si="61"/>
        <v>0</v>
      </c>
      <c r="M44" s="95">
        <f t="shared" ref="M44" si="71">IFERROR(L44/K44,0)</f>
        <v>0</v>
      </c>
      <c r="N44" s="24"/>
      <c r="O44" s="64" t="s">
        <v>64</v>
      </c>
      <c r="P44" s="47"/>
      <c r="Q44" s="47"/>
      <c r="R44" s="48">
        <f>IFERROR(Q44/P44,0)</f>
        <v>0</v>
      </c>
      <c r="S44" s="51">
        <f t="shared" si="64"/>
        <v>0</v>
      </c>
      <c r="T44" s="95">
        <f>IFERROR(S44/P44,0)</f>
        <v>0</v>
      </c>
      <c r="U44" s="24"/>
      <c r="V44" s="64" t="s">
        <v>64</v>
      </c>
      <c r="W44" s="47">
        <v>0</v>
      </c>
      <c r="X44" s="47">
        <v>0</v>
      </c>
      <c r="Y44" s="48">
        <f>IFERROR(X44/W44,0)</f>
        <v>0</v>
      </c>
      <c r="Z44" s="51">
        <f t="shared" si="67"/>
        <v>0</v>
      </c>
      <c r="AA44" s="95">
        <f>IFERROR(Z44/Y44,0)</f>
        <v>0</v>
      </c>
    </row>
    <row r="45" spans="1:27" x14ac:dyDescent="0.25">
      <c r="A45" s="64" t="s">
        <v>65</v>
      </c>
      <c r="B45" s="47">
        <v>5</v>
      </c>
      <c r="C45" s="47">
        <v>4</v>
      </c>
      <c r="D45" s="50">
        <f t="shared" ref="D45:D46" si="72">IFERROR(C45/B45,0)</f>
        <v>0.8</v>
      </c>
      <c r="E45" s="49">
        <f t="shared" si="58"/>
        <v>1</v>
      </c>
      <c r="F45" s="95">
        <f t="shared" ref="F45:F46" si="73">IFERROR(E45/D45,0)</f>
        <v>1.25</v>
      </c>
      <c r="G45" s="23"/>
      <c r="H45" s="64" t="s">
        <v>65</v>
      </c>
      <c r="I45" s="47">
        <v>38</v>
      </c>
      <c r="J45" s="47">
        <v>33</v>
      </c>
      <c r="K45" s="48">
        <f t="shared" si="60"/>
        <v>0.86842105263157898</v>
      </c>
      <c r="L45" s="51">
        <f t="shared" si="61"/>
        <v>5</v>
      </c>
      <c r="M45" s="95">
        <f t="shared" si="62"/>
        <v>0.13157894736842105</v>
      </c>
      <c r="N45" s="24"/>
      <c r="O45" s="64" t="s">
        <v>65</v>
      </c>
      <c r="P45" s="47">
        <v>2</v>
      </c>
      <c r="Q45" s="47">
        <v>2</v>
      </c>
      <c r="R45" s="48">
        <f t="shared" ref="R45" si="74">IFERROR(Q45/P45,0)</f>
        <v>1</v>
      </c>
      <c r="S45" s="51">
        <f t="shared" si="64"/>
        <v>0</v>
      </c>
      <c r="T45" s="95">
        <f t="shared" ref="T45" si="75">IFERROR(S45/R45,0)</f>
        <v>0</v>
      </c>
      <c r="U45" s="24"/>
      <c r="V45" s="64" t="s">
        <v>65</v>
      </c>
      <c r="W45" s="47">
        <v>16</v>
      </c>
      <c r="X45" s="47">
        <v>15</v>
      </c>
      <c r="Y45" s="48">
        <f t="shared" si="66"/>
        <v>0.9375</v>
      </c>
      <c r="Z45" s="51">
        <f t="shared" si="67"/>
        <v>1</v>
      </c>
      <c r="AA45" s="95">
        <f t="shared" si="68"/>
        <v>6.25E-2</v>
      </c>
    </row>
    <row r="46" spans="1:27" ht="15.75" thickBot="1" x14ac:dyDescent="0.3">
      <c r="A46" s="65" t="s">
        <v>66</v>
      </c>
      <c r="B46" s="47">
        <v>2</v>
      </c>
      <c r="C46" s="47">
        <v>1</v>
      </c>
      <c r="D46" s="50">
        <f t="shared" si="72"/>
        <v>0.5</v>
      </c>
      <c r="E46" s="49">
        <f t="shared" si="58"/>
        <v>1</v>
      </c>
      <c r="F46" s="95">
        <f t="shared" si="73"/>
        <v>2</v>
      </c>
      <c r="G46" s="23"/>
      <c r="H46" s="65" t="s">
        <v>66</v>
      </c>
      <c r="I46" s="47">
        <v>36</v>
      </c>
      <c r="J46" s="47">
        <v>26</v>
      </c>
      <c r="K46" s="48">
        <f t="shared" si="60"/>
        <v>0.72222222222222221</v>
      </c>
      <c r="L46" s="51">
        <f t="shared" si="61"/>
        <v>10</v>
      </c>
      <c r="M46" s="95">
        <f t="shared" si="62"/>
        <v>0.27777777777777779</v>
      </c>
      <c r="N46" s="24"/>
      <c r="O46" s="65" t="s">
        <v>66</v>
      </c>
      <c r="P46" s="47">
        <v>7</v>
      </c>
      <c r="Q46" s="47">
        <v>7</v>
      </c>
      <c r="R46" s="48">
        <f t="shared" si="63"/>
        <v>1</v>
      </c>
      <c r="S46" s="51">
        <f t="shared" si="64"/>
        <v>0</v>
      </c>
      <c r="T46" s="95">
        <f t="shared" si="65"/>
        <v>0</v>
      </c>
      <c r="U46" s="24"/>
      <c r="V46" s="65" t="s">
        <v>66</v>
      </c>
      <c r="W46" s="47">
        <v>17</v>
      </c>
      <c r="X46" s="47">
        <v>14</v>
      </c>
      <c r="Y46" s="48">
        <f t="shared" si="66"/>
        <v>0.82352941176470584</v>
      </c>
      <c r="Z46" s="51">
        <f t="shared" si="67"/>
        <v>3</v>
      </c>
      <c r="AA46" s="95">
        <f t="shared" si="68"/>
        <v>0.17647058823529413</v>
      </c>
    </row>
    <row r="47" spans="1:27" ht="15.75" thickBot="1" x14ac:dyDescent="0.3">
      <c r="A47" s="53" t="s">
        <v>15</v>
      </c>
      <c r="B47" s="54">
        <f>SUM(B39:B46)</f>
        <v>317</v>
      </c>
      <c r="C47" s="54">
        <f>SUM(C39:C46)</f>
        <v>257</v>
      </c>
      <c r="D47" s="96">
        <f t="shared" si="57"/>
        <v>0.81072555205047314</v>
      </c>
      <c r="E47" s="54">
        <f>SUM(E39:E46)</f>
        <v>60</v>
      </c>
      <c r="F47" s="97">
        <f t="shared" si="59"/>
        <v>0.1892744479495268</v>
      </c>
      <c r="G47" s="23"/>
      <c r="H47" s="53" t="s">
        <v>15</v>
      </c>
      <c r="I47" s="54">
        <f>SUM(I37:I46)</f>
        <v>2011</v>
      </c>
      <c r="J47" s="54">
        <f>SUM(J39:J46)</f>
        <v>1653</v>
      </c>
      <c r="K47" s="96">
        <f t="shared" si="60"/>
        <v>0.82197911486822473</v>
      </c>
      <c r="L47" s="54">
        <f>SUM(L39:L46)</f>
        <v>358</v>
      </c>
      <c r="M47" s="97">
        <f t="shared" si="62"/>
        <v>0.17802088513177525</v>
      </c>
      <c r="N47" s="24"/>
      <c r="O47" s="53" t="s">
        <v>15</v>
      </c>
      <c r="P47" s="54">
        <f>SUM(P39:P46)</f>
        <v>160</v>
      </c>
      <c r="Q47" s="54">
        <f>SUM(Q39:Q46)</f>
        <v>141</v>
      </c>
      <c r="R47" s="104">
        <f t="shared" si="63"/>
        <v>0.88124999999999998</v>
      </c>
      <c r="S47" s="54">
        <f>SUM(S39:S46)</f>
        <v>19</v>
      </c>
      <c r="T47" s="97">
        <f t="shared" si="65"/>
        <v>0.11874999999999999</v>
      </c>
      <c r="U47" s="24"/>
      <c r="V47" s="53" t="s">
        <v>15</v>
      </c>
      <c r="W47" s="54">
        <f>SUM(W39:W46)</f>
        <v>1059</v>
      </c>
      <c r="X47" s="54">
        <f>SUM(X39:X46)</f>
        <v>906</v>
      </c>
      <c r="Y47" s="104">
        <f t="shared" si="66"/>
        <v>0.85552407932011332</v>
      </c>
      <c r="Z47" s="54">
        <f>SUM(Z39:Z46)</f>
        <v>153</v>
      </c>
      <c r="AA47" s="97">
        <f t="shared" si="68"/>
        <v>0.14447592067988668</v>
      </c>
    </row>
    <row r="48" spans="1:27" ht="15.75" thickBot="1" x14ac:dyDescent="0.3">
      <c r="A48" s="33"/>
      <c r="B48" s="34"/>
      <c r="C48" s="34"/>
      <c r="D48" s="34"/>
      <c r="E48" s="34"/>
      <c r="F48" s="34"/>
      <c r="G48" s="23"/>
      <c r="H48" s="33"/>
      <c r="I48" s="34"/>
      <c r="J48" s="34"/>
      <c r="K48" s="34"/>
      <c r="L48" s="34"/>
      <c r="M48" s="34"/>
      <c r="N48" s="24"/>
      <c r="O48" s="33"/>
      <c r="P48" s="34"/>
      <c r="Q48" s="34"/>
      <c r="R48" s="34"/>
      <c r="S48" s="34"/>
      <c r="T48" s="34"/>
      <c r="U48" s="24"/>
      <c r="V48" s="33"/>
      <c r="W48" s="34"/>
      <c r="X48" s="34"/>
      <c r="Y48" s="34"/>
      <c r="Z48" s="34"/>
      <c r="AA48" s="34"/>
    </row>
    <row r="49" spans="1:27" ht="15.75" thickBot="1" x14ac:dyDescent="0.3">
      <c r="A49" s="66" t="s">
        <v>15</v>
      </c>
      <c r="B49" s="67">
        <f>SUM(B47,B35,B21)</f>
        <v>368</v>
      </c>
      <c r="C49" s="67">
        <f>SUM(C47,C35,C21)</f>
        <v>293</v>
      </c>
      <c r="D49" s="68"/>
      <c r="E49" s="67">
        <f>SUM(E47,E35,E21)</f>
        <v>75</v>
      </c>
      <c r="F49" s="69"/>
      <c r="G49" s="23"/>
      <c r="H49" s="66" t="s">
        <v>15</v>
      </c>
      <c r="I49" s="67">
        <f>SUM(I47,I35,I21)</f>
        <v>2632</v>
      </c>
      <c r="J49" s="67">
        <f>SUM(J47,J35,J21)</f>
        <v>2158</v>
      </c>
      <c r="K49" s="68"/>
      <c r="L49" s="67">
        <f>SUM(L47,L35,L21)</f>
        <v>474</v>
      </c>
      <c r="M49" s="69"/>
      <c r="N49" s="24"/>
      <c r="O49" s="66" t="s">
        <v>15</v>
      </c>
      <c r="P49" s="70">
        <f>SUM(P47,P35,P21)</f>
        <v>200</v>
      </c>
      <c r="Q49" s="70">
        <f>SUM(Q47,Q35,Q21)</f>
        <v>180</v>
      </c>
      <c r="R49" s="68"/>
      <c r="S49" s="70">
        <f>SUM(S47,S35,S21)</f>
        <v>20</v>
      </c>
      <c r="T49" s="69"/>
      <c r="U49" s="24"/>
      <c r="V49" s="66" t="s">
        <v>15</v>
      </c>
      <c r="W49" s="67">
        <f>SUM(W47,W35,W21)</f>
        <v>1264</v>
      </c>
      <c r="X49" s="67">
        <f>SUM(X47,X35,X21)</f>
        <v>1086</v>
      </c>
      <c r="Y49" s="68"/>
      <c r="Z49" s="67">
        <f>SUM(Z47,Z35,Z21)</f>
        <v>178</v>
      </c>
      <c r="AA49" s="69"/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85"/>
  <sheetViews>
    <sheetView showGridLines="0" workbookViewId="0">
      <selection activeCell="C13" sqref="C13"/>
    </sheetView>
  </sheetViews>
  <sheetFormatPr baseColWidth="10" defaultColWidth="11.42578125" defaultRowHeight="15" x14ac:dyDescent="0.25"/>
  <cols>
    <col min="1" max="1" width="24.5703125" customWidth="1"/>
    <col min="2" max="2" width="26.7109375" customWidth="1"/>
    <col min="3" max="3" width="22" customWidth="1"/>
    <col min="4" max="4" width="18.140625" customWidth="1"/>
  </cols>
  <sheetData>
    <row r="1" spans="1:6" ht="15.75" thickBot="1" x14ac:dyDescent="0.3">
      <c r="A1" s="16"/>
      <c r="B1" s="16"/>
      <c r="C1" s="16"/>
      <c r="D1" s="16"/>
    </row>
    <row r="2" spans="1:6" x14ac:dyDescent="0.25">
      <c r="A2" s="16"/>
      <c r="B2" s="139" t="s">
        <v>77</v>
      </c>
      <c r="C2" s="140"/>
      <c r="D2" s="16"/>
    </row>
    <row r="3" spans="1:6" ht="15.75" thickBot="1" x14ac:dyDescent="0.3">
      <c r="A3" s="16"/>
      <c r="B3" s="141" t="s">
        <v>68</v>
      </c>
      <c r="C3" s="142"/>
      <c r="D3" s="16"/>
    </row>
    <row r="4" spans="1:6" x14ac:dyDescent="0.25">
      <c r="A4" s="16"/>
      <c r="B4" s="16"/>
      <c r="C4" s="16"/>
      <c r="D4" s="16"/>
    </row>
    <row r="5" spans="1:6" ht="15.75" thickBot="1" x14ac:dyDescent="0.3">
      <c r="A5" s="16"/>
      <c r="B5" s="16"/>
      <c r="C5" s="16"/>
      <c r="D5" s="16"/>
    </row>
    <row r="6" spans="1:6" x14ac:dyDescent="0.25">
      <c r="A6" s="143" t="s">
        <v>19</v>
      </c>
      <c r="B6" s="144"/>
      <c r="C6" s="13"/>
      <c r="D6" s="16"/>
    </row>
    <row r="7" spans="1:6" x14ac:dyDescent="0.25">
      <c r="A7" s="145"/>
      <c r="B7" s="146"/>
      <c r="C7" s="14"/>
      <c r="D7" s="16"/>
    </row>
    <row r="8" spans="1:6" ht="15.75" thickBot="1" x14ac:dyDescent="0.3">
      <c r="A8" s="147"/>
      <c r="B8" s="148"/>
      <c r="C8" s="15"/>
      <c r="D8" s="16"/>
    </row>
    <row r="9" spans="1:6" x14ac:dyDescent="0.25">
      <c r="A9" s="149" t="s">
        <v>20</v>
      </c>
      <c r="B9" s="152" t="s">
        <v>21</v>
      </c>
      <c r="C9" s="155" t="s">
        <v>22</v>
      </c>
      <c r="D9" s="16"/>
    </row>
    <row r="10" spans="1:6" x14ac:dyDescent="0.25">
      <c r="A10" s="150"/>
      <c r="B10" s="153"/>
      <c r="C10" s="156"/>
      <c r="D10" s="16"/>
    </row>
    <row r="11" spans="1:6" ht="15.75" thickBot="1" x14ac:dyDescent="0.3">
      <c r="A11" s="151"/>
      <c r="B11" s="154"/>
      <c r="C11" s="157"/>
      <c r="D11" s="16"/>
    </row>
    <row r="12" spans="1:6" x14ac:dyDescent="0.25">
      <c r="A12" s="17" t="s">
        <v>23</v>
      </c>
      <c r="B12" s="18">
        <f>+B34</f>
        <v>368</v>
      </c>
      <c r="C12" s="19">
        <f>+B12/B16</f>
        <v>8.2381911797627036E-2</v>
      </c>
      <c r="D12" s="16"/>
      <c r="F12" s="84"/>
    </row>
    <row r="13" spans="1:6" x14ac:dyDescent="0.25">
      <c r="A13" s="17" t="s">
        <v>24</v>
      </c>
      <c r="B13" s="18">
        <f>+B51</f>
        <v>2632</v>
      </c>
      <c r="C13" s="20">
        <f>+B13/B16</f>
        <v>0.58920976046563689</v>
      </c>
      <c r="D13" s="16"/>
    </row>
    <row r="14" spans="1:6" x14ac:dyDescent="0.25">
      <c r="A14" s="17" t="s">
        <v>25</v>
      </c>
      <c r="B14" s="18">
        <f>+B68</f>
        <v>203</v>
      </c>
      <c r="C14" s="20">
        <f>+B14/B16</f>
        <v>4.5444369823147528E-2</v>
      </c>
      <c r="D14" s="16"/>
    </row>
    <row r="15" spans="1:6" x14ac:dyDescent="0.25">
      <c r="A15" s="21" t="s">
        <v>18</v>
      </c>
      <c r="B15" s="18">
        <f>+B85</f>
        <v>1264</v>
      </c>
      <c r="C15" s="20">
        <f>+B15/B16</f>
        <v>0.28296395791358853</v>
      </c>
      <c r="D15" s="16"/>
    </row>
    <row r="16" spans="1:6" x14ac:dyDescent="0.25">
      <c r="A16" s="158" t="s">
        <v>26</v>
      </c>
      <c r="B16" s="160">
        <f>SUM(B12:B15)</f>
        <v>4467</v>
      </c>
      <c r="C16" s="162">
        <f>SUM(C12:C15)</f>
        <v>0.99999999999999989</v>
      </c>
      <c r="D16" s="16"/>
    </row>
    <row r="17" spans="1:4" ht="15.75" thickBot="1" x14ac:dyDescent="0.3">
      <c r="A17" s="159"/>
      <c r="B17" s="161"/>
      <c r="C17" s="163"/>
      <c r="D17" s="16"/>
    </row>
    <row r="18" spans="1:4" x14ac:dyDescent="0.25">
      <c r="A18" s="133" t="s">
        <v>0</v>
      </c>
      <c r="B18" s="134"/>
      <c r="C18" s="134"/>
      <c r="D18" s="135"/>
    </row>
    <row r="19" spans="1:4" ht="15.75" thickBot="1" x14ac:dyDescent="0.3">
      <c r="A19" s="136"/>
      <c r="B19" s="137"/>
      <c r="C19" s="137"/>
      <c r="D19" s="138"/>
    </row>
    <row r="20" spans="1:4" x14ac:dyDescent="0.25">
      <c r="A20" s="7" t="s">
        <v>1</v>
      </c>
      <c r="B20" s="8" t="s">
        <v>2</v>
      </c>
      <c r="C20" s="8" t="s">
        <v>3</v>
      </c>
      <c r="D20" s="8" t="s">
        <v>4</v>
      </c>
    </row>
    <row r="21" spans="1:4" x14ac:dyDescent="0.25">
      <c r="A21" s="6" t="s">
        <v>5</v>
      </c>
      <c r="B21" s="1">
        <f>+'TOTAL POR ENERO'!B21+'TOTAL POR FEBRERO'!B21+'TOTAL POR MARZO'!B21</f>
        <v>0</v>
      </c>
      <c r="C21" s="85">
        <f>+'TOTAL POR ENERO'!C21+'TOTAL POR FEBRERO'!C21+'TOTAL POR MARZO'!C21</f>
        <v>0</v>
      </c>
      <c r="D21" s="91">
        <f>+B21-C21</f>
        <v>0</v>
      </c>
    </row>
    <row r="22" spans="1:4" x14ac:dyDescent="0.25">
      <c r="A22" s="6" t="s">
        <v>6</v>
      </c>
      <c r="B22" s="1">
        <f>+'TOTAL POR ENERO'!B22+'TOTAL POR FEBRERO'!B22+'TOTAL POR MARZO'!B22</f>
        <v>0</v>
      </c>
      <c r="C22" s="85">
        <f>+'TOTAL POR ENERO'!C22+'TOTAL POR FEBRERO'!C22+'TOTAL POR MARZO'!C22</f>
        <v>0</v>
      </c>
      <c r="D22" s="91">
        <f t="shared" ref="D22:D30" si="0">+B22-C22</f>
        <v>0</v>
      </c>
    </row>
    <row r="23" spans="1:4" x14ac:dyDescent="0.25">
      <c r="A23" s="6" t="s">
        <v>7</v>
      </c>
      <c r="B23" s="1">
        <f>+'TOTAL POR ENERO'!B23+'TOTAL POR FEBRERO'!B23+'TOTAL POR MARZO'!B23</f>
        <v>76</v>
      </c>
      <c r="C23" s="85">
        <f>+'TOTAL POR ENERO'!C23+'TOTAL POR FEBRERO'!C23+'TOTAL POR MARZO'!C23</f>
        <v>67</v>
      </c>
      <c r="D23" s="91">
        <f t="shared" si="0"/>
        <v>9</v>
      </c>
    </row>
    <row r="24" spans="1:4" x14ac:dyDescent="0.25">
      <c r="A24" s="6" t="s">
        <v>8</v>
      </c>
      <c r="B24" s="1">
        <f>+'TOTAL POR ENERO'!B24+'TOTAL POR FEBRERO'!B24+'TOTAL POR MARZO'!B24</f>
        <v>0</v>
      </c>
      <c r="C24" s="85">
        <f>+'TOTAL POR ENERO'!C24+'TOTAL POR FEBRERO'!C24+'TOTAL POR MARZO'!C24</f>
        <v>0</v>
      </c>
      <c r="D24" s="91">
        <f t="shared" si="0"/>
        <v>0</v>
      </c>
    </row>
    <row r="25" spans="1:4" x14ac:dyDescent="0.25">
      <c r="A25" s="6" t="s">
        <v>9</v>
      </c>
      <c r="B25" s="1">
        <f>+'TOTAL POR ENERO'!B25+'TOTAL POR FEBRERO'!B25+'TOTAL POR MARZO'!B25</f>
        <v>0</v>
      </c>
      <c r="C25" s="85">
        <f>+'TOTAL POR ENERO'!C25+'TOTAL POR FEBRERO'!C25+'TOTAL POR MARZO'!C25</f>
        <v>0</v>
      </c>
      <c r="D25" s="91">
        <f t="shared" si="0"/>
        <v>0</v>
      </c>
    </row>
    <row r="26" spans="1:4" x14ac:dyDescent="0.25">
      <c r="A26" s="6" t="s">
        <v>10</v>
      </c>
      <c r="B26" s="1">
        <f>+'TOTAL POR ENERO'!B26+'TOTAL POR FEBRERO'!B26+'TOTAL POR MARZO'!B26</f>
        <v>0</v>
      </c>
      <c r="C26" s="85">
        <f>+'TOTAL POR ENERO'!C26+'TOTAL POR FEBRERO'!C26+'TOTAL POR MARZO'!C26</f>
        <v>0</v>
      </c>
      <c r="D26" s="91">
        <f t="shared" si="0"/>
        <v>0</v>
      </c>
    </row>
    <row r="27" spans="1:4" x14ac:dyDescent="0.25">
      <c r="A27" s="6" t="s">
        <v>11</v>
      </c>
      <c r="B27" s="1">
        <f>+'TOTAL POR ENERO'!B27+'TOTAL POR FEBRERO'!B27+'TOTAL POR MARZO'!B27</f>
        <v>0</v>
      </c>
      <c r="C27" s="85">
        <f>+'TOTAL POR ENERO'!C27+'TOTAL POR FEBRERO'!C27+'TOTAL POR MARZO'!C27</f>
        <v>0</v>
      </c>
      <c r="D27" s="91">
        <f t="shared" si="0"/>
        <v>0</v>
      </c>
    </row>
    <row r="28" spans="1:4" x14ac:dyDescent="0.25">
      <c r="A28" s="6" t="s">
        <v>12</v>
      </c>
      <c r="B28" s="1">
        <f>+'TOTAL POR ENERO'!B28+'TOTAL POR FEBRERO'!B28+'TOTAL POR MARZO'!B28</f>
        <v>28</v>
      </c>
      <c r="C28" s="85">
        <f>+'TOTAL POR ENERO'!C28+'TOTAL POR FEBRERO'!C28+'TOTAL POR MARZO'!C28</f>
        <v>26</v>
      </c>
      <c r="D28" s="91">
        <f t="shared" si="0"/>
        <v>2</v>
      </c>
    </row>
    <row r="29" spans="1:4" x14ac:dyDescent="0.25">
      <c r="A29" s="6" t="s">
        <v>13</v>
      </c>
      <c r="B29" s="1">
        <f>+'TOTAL POR ENERO'!B29+'TOTAL POR FEBRERO'!B29+'TOTAL POR MARZO'!B29</f>
        <v>0</v>
      </c>
      <c r="C29" s="85">
        <f>+'TOTAL POR ENERO'!C29+'TOTAL POR FEBRERO'!C29+'TOTAL POR MARZO'!C29</f>
        <v>0</v>
      </c>
      <c r="D29" s="91">
        <f t="shared" si="0"/>
        <v>0</v>
      </c>
    </row>
    <row r="30" spans="1:4" x14ac:dyDescent="0.25">
      <c r="A30" s="6" t="s">
        <v>14</v>
      </c>
      <c r="B30" s="1">
        <f>+'TOTAL POR ENERO'!B30+'TOTAL POR FEBRERO'!B30+'TOTAL POR MARZO'!B30</f>
        <v>264</v>
      </c>
      <c r="C30" s="85">
        <f>+'TOTAL POR ENERO'!C30+'TOTAL POR FEBRERO'!C30+'TOTAL POR MARZO'!C30</f>
        <v>200</v>
      </c>
      <c r="D30" s="91">
        <f t="shared" si="0"/>
        <v>64</v>
      </c>
    </row>
    <row r="31" spans="1:4" x14ac:dyDescent="0.25">
      <c r="A31" s="6"/>
      <c r="B31" s="3"/>
      <c r="C31" s="87"/>
      <c r="D31" s="91"/>
    </row>
    <row r="32" spans="1:4" x14ac:dyDescent="0.25">
      <c r="A32" s="6"/>
      <c r="B32" s="3"/>
      <c r="C32" s="87"/>
      <c r="D32" s="91"/>
    </row>
    <row r="33" spans="1:4" x14ac:dyDescent="0.25">
      <c r="A33" s="6"/>
      <c r="B33" s="3"/>
      <c r="C33" s="87"/>
      <c r="D33" s="91"/>
    </row>
    <row r="34" spans="1:4" ht="15.75" thickBot="1" x14ac:dyDescent="0.3">
      <c r="A34" s="9" t="s">
        <v>15</v>
      </c>
      <c r="B34" s="10">
        <f>SUM(B21:B33)</f>
        <v>368</v>
      </c>
      <c r="C34" s="10">
        <f>SUM(C21:C33)</f>
        <v>293</v>
      </c>
      <c r="D34" s="10">
        <f>SUM(D21:D33)</f>
        <v>75</v>
      </c>
    </row>
    <row r="35" spans="1:4" x14ac:dyDescent="0.25">
      <c r="A35" s="133" t="s">
        <v>16</v>
      </c>
      <c r="B35" s="134"/>
      <c r="C35" s="134"/>
      <c r="D35" s="135"/>
    </row>
    <row r="36" spans="1:4" ht="15.75" thickBot="1" x14ac:dyDescent="0.3">
      <c r="A36" s="136"/>
      <c r="B36" s="137"/>
      <c r="C36" s="137"/>
      <c r="D36" s="138"/>
    </row>
    <row r="37" spans="1:4" x14ac:dyDescent="0.25">
      <c r="A37" s="7" t="s">
        <v>1</v>
      </c>
      <c r="B37" s="8" t="s">
        <v>2</v>
      </c>
      <c r="C37" s="8" t="s">
        <v>3</v>
      </c>
      <c r="D37" s="8" t="s">
        <v>4</v>
      </c>
    </row>
    <row r="38" spans="1:4" x14ac:dyDescent="0.25">
      <c r="A38" s="6" t="s">
        <v>5</v>
      </c>
      <c r="B38" s="1">
        <f>+'TOTAL POR ENERO'!B38+'TOTAL POR FEBRERO'!B38+'TOTAL POR MARZO'!B38</f>
        <v>0</v>
      </c>
      <c r="C38" s="85">
        <f>+'TOTAL POR ENERO'!C38+'TOTAL POR FEBRERO'!C38+'TOTAL POR MARZO'!C38</f>
        <v>0</v>
      </c>
      <c r="D38" s="91">
        <f t="shared" ref="D38:D47" si="1">+B38-C38</f>
        <v>0</v>
      </c>
    </row>
    <row r="39" spans="1:4" x14ac:dyDescent="0.25">
      <c r="A39" s="6" t="s">
        <v>6</v>
      </c>
      <c r="B39" s="1">
        <f>+'TOTAL POR ENERO'!B39+'TOTAL POR FEBRERO'!B39+'TOTAL POR MARZO'!B39</f>
        <v>0</v>
      </c>
      <c r="C39" s="85">
        <f>+'TOTAL POR ENERO'!C39+'TOTAL POR FEBRERO'!C39+'TOTAL POR MARZO'!C39</f>
        <v>0</v>
      </c>
      <c r="D39" s="91">
        <f t="shared" si="1"/>
        <v>0</v>
      </c>
    </row>
    <row r="40" spans="1:4" x14ac:dyDescent="0.25">
      <c r="A40" s="6" t="s">
        <v>7</v>
      </c>
      <c r="B40" s="1">
        <f>+'TOTAL POR ENERO'!B40+'TOTAL POR FEBRERO'!B40+'TOTAL POR MARZO'!B40</f>
        <v>241</v>
      </c>
      <c r="C40" s="85">
        <f>+'TOTAL POR ENERO'!C40+'TOTAL POR FEBRERO'!C40+'TOTAL POR MARZO'!C40</f>
        <v>218</v>
      </c>
      <c r="D40" s="91">
        <f t="shared" si="1"/>
        <v>23</v>
      </c>
    </row>
    <row r="41" spans="1:4" x14ac:dyDescent="0.25">
      <c r="A41" s="6" t="s">
        <v>8</v>
      </c>
      <c r="B41" s="1">
        <f>+'TOTAL POR ENERO'!B41+'TOTAL POR FEBRERO'!B41+'TOTAL POR MARZO'!B41</f>
        <v>0</v>
      </c>
      <c r="C41" s="85">
        <f>+'TOTAL POR ENERO'!C41+'TOTAL POR FEBRERO'!C41+'TOTAL POR MARZO'!C41</f>
        <v>0</v>
      </c>
      <c r="D41" s="91">
        <f t="shared" si="1"/>
        <v>0</v>
      </c>
    </row>
    <row r="42" spans="1:4" x14ac:dyDescent="0.25">
      <c r="A42" s="6" t="s">
        <v>9</v>
      </c>
      <c r="B42" s="1">
        <f>+'TOTAL POR ENERO'!B42+'TOTAL POR FEBRERO'!B42+'TOTAL POR MARZO'!B42</f>
        <v>0</v>
      </c>
      <c r="C42" s="85">
        <f>+'TOTAL POR ENERO'!C42+'TOTAL POR FEBRERO'!C42+'TOTAL POR MARZO'!C42</f>
        <v>0</v>
      </c>
      <c r="D42" s="91">
        <f t="shared" si="1"/>
        <v>0</v>
      </c>
    </row>
    <row r="43" spans="1:4" x14ac:dyDescent="0.25">
      <c r="A43" s="6" t="s">
        <v>10</v>
      </c>
      <c r="B43" s="1">
        <f>+'TOTAL POR ENERO'!B43+'TOTAL POR FEBRERO'!B43+'TOTAL POR MARZO'!B43</f>
        <v>0</v>
      </c>
      <c r="C43" s="85">
        <f>+'TOTAL POR ENERO'!C43+'TOTAL POR FEBRERO'!C43+'TOTAL POR MARZO'!C43</f>
        <v>0</v>
      </c>
      <c r="D43" s="91">
        <f t="shared" si="1"/>
        <v>0</v>
      </c>
    </row>
    <row r="44" spans="1:4" x14ac:dyDescent="0.25">
      <c r="A44" s="6" t="s">
        <v>11</v>
      </c>
      <c r="B44" s="1">
        <f>+'TOTAL POR ENERO'!B44+'TOTAL POR FEBRERO'!B44+'TOTAL POR MARZO'!B44</f>
        <v>0</v>
      </c>
      <c r="C44" s="85">
        <f>+'TOTAL POR ENERO'!C44+'TOTAL POR FEBRERO'!C44+'TOTAL POR MARZO'!C44</f>
        <v>0</v>
      </c>
      <c r="D44" s="91">
        <f t="shared" si="1"/>
        <v>0</v>
      </c>
    </row>
    <row r="45" spans="1:4" x14ac:dyDescent="0.25">
      <c r="A45" s="6" t="s">
        <v>12</v>
      </c>
      <c r="B45" s="1">
        <f>+'TOTAL POR ENERO'!B45+'TOTAL POR FEBRERO'!B45+'TOTAL POR MARZO'!B45</f>
        <v>153</v>
      </c>
      <c r="C45" s="85">
        <f>+'TOTAL POR ENERO'!C45+'TOTAL POR FEBRERO'!C45+'TOTAL POR MARZO'!C45</f>
        <v>129</v>
      </c>
      <c r="D45" s="91">
        <f t="shared" si="1"/>
        <v>24</v>
      </c>
    </row>
    <row r="46" spans="1:4" x14ac:dyDescent="0.25">
      <c r="A46" s="6" t="s">
        <v>13</v>
      </c>
      <c r="B46" s="1">
        <f>+'TOTAL POR ENERO'!B46+'TOTAL POR FEBRERO'!B46+'TOTAL POR MARZO'!B46</f>
        <v>0</v>
      </c>
      <c r="C46" s="85">
        <f>+'TOTAL POR ENERO'!C46+'TOTAL POR FEBRERO'!C46+'TOTAL POR MARZO'!C46</f>
        <v>0</v>
      </c>
      <c r="D46" s="91">
        <f t="shared" si="1"/>
        <v>0</v>
      </c>
    </row>
    <row r="47" spans="1:4" x14ac:dyDescent="0.25">
      <c r="A47" s="6" t="s">
        <v>14</v>
      </c>
      <c r="B47" s="1">
        <f>+'TOTAL POR ENERO'!B47+'TOTAL POR FEBRERO'!B47+'TOTAL POR MARZO'!B47</f>
        <v>2238</v>
      </c>
      <c r="C47" s="85">
        <f>+'TOTAL POR ENERO'!C47+'TOTAL POR FEBRERO'!C47+'TOTAL POR MARZO'!C47</f>
        <v>1811</v>
      </c>
      <c r="D47" s="91">
        <f t="shared" si="1"/>
        <v>427</v>
      </c>
    </row>
    <row r="48" spans="1:4" x14ac:dyDescent="0.25">
      <c r="A48" s="6"/>
      <c r="B48" s="3"/>
      <c r="C48" s="87"/>
      <c r="D48" s="91"/>
    </row>
    <row r="49" spans="1:4" x14ac:dyDescent="0.25">
      <c r="A49" s="6"/>
      <c r="B49" s="3"/>
      <c r="C49" s="87"/>
      <c r="D49" s="91"/>
    </row>
    <row r="50" spans="1:4" x14ac:dyDescent="0.25">
      <c r="A50" s="6"/>
      <c r="B50" s="3"/>
      <c r="C50" s="87"/>
      <c r="D50" s="91"/>
    </row>
    <row r="51" spans="1:4" ht="15.75" thickBot="1" x14ac:dyDescent="0.3">
      <c r="A51" s="9" t="s">
        <v>15</v>
      </c>
      <c r="B51" s="10">
        <f>SUM(B38:B50)</f>
        <v>2632</v>
      </c>
      <c r="C51" s="10">
        <f t="shared" ref="C51:D51" si="2">SUM(C38:C50)</f>
        <v>2158</v>
      </c>
      <c r="D51" s="10">
        <f t="shared" si="2"/>
        <v>474</v>
      </c>
    </row>
    <row r="52" spans="1:4" x14ac:dyDescent="0.25">
      <c r="A52" s="133" t="s">
        <v>17</v>
      </c>
      <c r="B52" s="134"/>
      <c r="C52" s="134"/>
      <c r="D52" s="135"/>
    </row>
    <row r="53" spans="1:4" ht="15.75" thickBot="1" x14ac:dyDescent="0.3">
      <c r="A53" s="136"/>
      <c r="B53" s="137"/>
      <c r="C53" s="137"/>
      <c r="D53" s="138"/>
    </row>
    <row r="54" spans="1:4" x14ac:dyDescent="0.25">
      <c r="A54" s="7" t="s">
        <v>1</v>
      </c>
      <c r="B54" s="8" t="s">
        <v>2</v>
      </c>
      <c r="C54" s="8" t="s">
        <v>3</v>
      </c>
      <c r="D54" s="8" t="s">
        <v>4</v>
      </c>
    </row>
    <row r="55" spans="1:4" x14ac:dyDescent="0.25">
      <c r="A55" s="6" t="s">
        <v>5</v>
      </c>
      <c r="B55" s="1">
        <f>+'TOTAL POR ENERO'!B55+'TOTAL POR FEBRERO'!B55+'TOTAL POR MARZO'!B55</f>
        <v>0</v>
      </c>
      <c r="C55" s="85">
        <f>+'TOTAL POR ENERO'!C55+'TOTAL POR FEBRERO'!C55+'TOTAL POR MARZO'!C55</f>
        <v>0</v>
      </c>
      <c r="D55" s="91">
        <f t="shared" ref="D55:D64" si="3">+B55-C55</f>
        <v>0</v>
      </c>
    </row>
    <row r="56" spans="1:4" x14ac:dyDescent="0.25">
      <c r="A56" s="6" t="s">
        <v>6</v>
      </c>
      <c r="B56" s="1">
        <f>+'TOTAL POR ENERO'!B56+'TOTAL POR FEBRERO'!B56+'TOTAL POR MARZO'!B56</f>
        <v>0</v>
      </c>
      <c r="C56" s="85">
        <f>+'TOTAL POR ENERO'!C56+'TOTAL POR FEBRERO'!C56+'TOTAL POR MARZO'!C56</f>
        <v>0</v>
      </c>
      <c r="D56" s="91">
        <f t="shared" si="3"/>
        <v>0</v>
      </c>
    </row>
    <row r="57" spans="1:4" x14ac:dyDescent="0.25">
      <c r="A57" s="6" t="s">
        <v>7</v>
      </c>
      <c r="B57" s="1">
        <f>+'TOTAL POR ENERO'!B57+'TOTAL POR FEBRERO'!B57+'TOTAL POR MARZO'!B57</f>
        <v>56</v>
      </c>
      <c r="C57" s="85">
        <f>+'TOTAL POR ENERO'!C57+'TOTAL POR FEBRERO'!C57+'TOTAL POR MARZO'!C57</f>
        <v>52</v>
      </c>
      <c r="D57" s="91">
        <f t="shared" si="3"/>
        <v>4</v>
      </c>
    </row>
    <row r="58" spans="1:4" x14ac:dyDescent="0.25">
      <c r="A58" s="6" t="s">
        <v>8</v>
      </c>
      <c r="B58" s="1">
        <f>+'TOTAL POR ENERO'!B58+'TOTAL POR FEBRERO'!B58+'TOTAL POR MARZO'!B58</f>
        <v>0</v>
      </c>
      <c r="C58" s="85">
        <f>+'TOTAL POR ENERO'!C58+'TOTAL POR FEBRERO'!C58+'TOTAL POR MARZO'!C58</f>
        <v>0</v>
      </c>
      <c r="D58" s="91">
        <f t="shared" si="3"/>
        <v>0</v>
      </c>
    </row>
    <row r="59" spans="1:4" x14ac:dyDescent="0.25">
      <c r="A59" s="6" t="s">
        <v>9</v>
      </c>
      <c r="B59" s="1">
        <f>+'TOTAL POR ENERO'!B59+'TOTAL POR FEBRERO'!B59+'TOTAL POR MARZO'!B59</f>
        <v>0</v>
      </c>
      <c r="C59" s="85">
        <f>+'TOTAL POR ENERO'!C59+'TOTAL POR FEBRERO'!C59+'TOTAL POR MARZO'!C59</f>
        <v>0</v>
      </c>
      <c r="D59" s="91">
        <f t="shared" si="3"/>
        <v>0</v>
      </c>
    </row>
    <row r="60" spans="1:4" x14ac:dyDescent="0.25">
      <c r="A60" s="6" t="s">
        <v>10</v>
      </c>
      <c r="B60" s="1">
        <f>+'TOTAL POR ENERO'!B60+'TOTAL POR FEBRERO'!B60+'TOTAL POR MARZO'!B60</f>
        <v>0</v>
      </c>
      <c r="C60" s="85">
        <f>+'TOTAL POR ENERO'!C60+'TOTAL POR FEBRERO'!C60+'TOTAL POR MARZO'!C60</f>
        <v>0</v>
      </c>
      <c r="D60" s="91">
        <f t="shared" si="3"/>
        <v>0</v>
      </c>
    </row>
    <row r="61" spans="1:4" x14ac:dyDescent="0.25">
      <c r="A61" s="6" t="s">
        <v>11</v>
      </c>
      <c r="B61" s="1">
        <f>+'TOTAL POR ENERO'!B61+'TOTAL POR FEBRERO'!B61+'TOTAL POR MARZO'!B61</f>
        <v>3</v>
      </c>
      <c r="C61" s="85">
        <f>+'TOTAL POR ENERO'!C61+'TOTAL POR FEBRERO'!C61+'TOTAL POR MARZO'!C61</f>
        <v>3</v>
      </c>
      <c r="D61" s="91">
        <f t="shared" si="3"/>
        <v>0</v>
      </c>
    </row>
    <row r="62" spans="1:4" x14ac:dyDescent="0.25">
      <c r="A62" s="6" t="s">
        <v>12</v>
      </c>
      <c r="B62" s="1">
        <f>+'TOTAL POR ENERO'!B62+'TOTAL POR FEBRERO'!B62+'TOTAL POR MARZO'!B62</f>
        <v>14</v>
      </c>
      <c r="C62" s="85">
        <f>+'TOTAL POR ENERO'!C62+'TOTAL POR FEBRERO'!C62+'TOTAL POR MARZO'!C62</f>
        <v>13</v>
      </c>
      <c r="D62" s="91">
        <f t="shared" si="3"/>
        <v>1</v>
      </c>
    </row>
    <row r="63" spans="1:4" x14ac:dyDescent="0.25">
      <c r="A63" s="6" t="s">
        <v>13</v>
      </c>
      <c r="B63" s="1">
        <f>+'TOTAL POR ENERO'!B63+'TOTAL POR FEBRERO'!B63+'TOTAL POR MARZO'!B63</f>
        <v>0</v>
      </c>
      <c r="C63" s="85">
        <f>+'TOTAL POR ENERO'!C63+'TOTAL POR FEBRERO'!C63+'TOTAL POR MARZO'!C63</f>
        <v>0</v>
      </c>
      <c r="D63" s="91">
        <f t="shared" si="3"/>
        <v>0</v>
      </c>
    </row>
    <row r="64" spans="1:4" x14ac:dyDescent="0.25">
      <c r="A64" s="6" t="s">
        <v>14</v>
      </c>
      <c r="B64" s="1">
        <f>+'TOTAL POR ENERO'!B64+'TOTAL POR FEBRERO'!B64+'TOTAL POR MARZO'!B64</f>
        <v>130</v>
      </c>
      <c r="C64" s="85">
        <f>+'TOTAL POR ENERO'!C64+'TOTAL POR FEBRERO'!C64+'TOTAL POR MARZO'!C64</f>
        <v>115</v>
      </c>
      <c r="D64" s="91">
        <f t="shared" si="3"/>
        <v>15</v>
      </c>
    </row>
    <row r="65" spans="1:4" x14ac:dyDescent="0.25">
      <c r="A65" s="6"/>
      <c r="B65" s="3"/>
      <c r="C65" s="87"/>
      <c r="D65" s="5"/>
    </row>
    <row r="66" spans="1:4" x14ac:dyDescent="0.25">
      <c r="A66" s="6"/>
      <c r="B66" s="3"/>
      <c r="C66" s="87"/>
      <c r="D66" s="5"/>
    </row>
    <row r="67" spans="1:4" x14ac:dyDescent="0.25">
      <c r="A67" s="6"/>
      <c r="B67" s="3"/>
      <c r="C67" s="87"/>
      <c r="D67" s="5"/>
    </row>
    <row r="68" spans="1:4" ht="15.75" thickBot="1" x14ac:dyDescent="0.3">
      <c r="A68" s="9" t="s">
        <v>15</v>
      </c>
      <c r="B68" s="10">
        <f>SUM(B55:B67)</f>
        <v>203</v>
      </c>
      <c r="C68" s="10">
        <f>SUM(C55:C67)</f>
        <v>183</v>
      </c>
      <c r="D68" s="10">
        <f>SUM(D55:D67)</f>
        <v>20</v>
      </c>
    </row>
    <row r="69" spans="1:4" x14ac:dyDescent="0.25">
      <c r="A69" s="133" t="s">
        <v>18</v>
      </c>
      <c r="B69" s="134"/>
      <c r="C69" s="134"/>
      <c r="D69" s="135"/>
    </row>
    <row r="70" spans="1:4" ht="15.75" thickBot="1" x14ac:dyDescent="0.3">
      <c r="A70" s="136"/>
      <c r="B70" s="137"/>
      <c r="C70" s="137"/>
      <c r="D70" s="138"/>
    </row>
    <row r="71" spans="1:4" x14ac:dyDescent="0.25">
      <c r="A71" s="7" t="s">
        <v>1</v>
      </c>
      <c r="B71" s="8" t="s">
        <v>2</v>
      </c>
      <c r="C71" s="8" t="s">
        <v>3</v>
      </c>
      <c r="D71" s="8" t="s">
        <v>4</v>
      </c>
    </row>
    <row r="72" spans="1:4" x14ac:dyDescent="0.25">
      <c r="A72" s="6" t="s">
        <v>5</v>
      </c>
      <c r="B72" s="1">
        <f>+'TOTAL POR ENERO'!B72+'TOTAL POR FEBRERO'!B72+'TOTAL POR MARZO'!B72</f>
        <v>0</v>
      </c>
      <c r="C72" s="85">
        <f>+'TOTAL POR ENERO'!C72+'TOTAL POR FEBRERO'!C72+'TOTAL POR MARZO'!C72</f>
        <v>0</v>
      </c>
      <c r="D72" s="91">
        <f t="shared" ref="D72:D81" si="4">+B72-C72</f>
        <v>0</v>
      </c>
    </row>
    <row r="73" spans="1:4" x14ac:dyDescent="0.25">
      <c r="A73" s="6" t="s">
        <v>6</v>
      </c>
      <c r="B73" s="1">
        <f>+'TOTAL POR ENERO'!B73+'TOTAL POR FEBRERO'!B73+'TOTAL POR MARZO'!B73</f>
        <v>0</v>
      </c>
      <c r="C73" s="85">
        <f>+'TOTAL POR ENERO'!C73+'TOTAL POR FEBRERO'!C73+'TOTAL POR MARZO'!C73</f>
        <v>0</v>
      </c>
      <c r="D73" s="91">
        <f t="shared" si="4"/>
        <v>0</v>
      </c>
    </row>
    <row r="74" spans="1:4" x14ac:dyDescent="0.25">
      <c r="A74" s="6" t="s">
        <v>7</v>
      </c>
      <c r="B74" s="1">
        <f>+'TOTAL POR ENERO'!B74+'TOTAL POR FEBRERO'!B74+'TOTAL POR MARZO'!B74</f>
        <v>163</v>
      </c>
      <c r="C74" s="85">
        <f>+'TOTAL POR ENERO'!C74+'TOTAL POR FEBRERO'!C74+'TOTAL POR MARZO'!C74</f>
        <v>149</v>
      </c>
      <c r="D74" s="91">
        <f t="shared" si="4"/>
        <v>14</v>
      </c>
    </row>
    <row r="75" spans="1:4" x14ac:dyDescent="0.25">
      <c r="A75" s="6" t="s">
        <v>8</v>
      </c>
      <c r="B75" s="1">
        <f>+'TOTAL POR ENERO'!B75+'TOTAL POR FEBRERO'!B75+'TOTAL POR MARZO'!B75</f>
        <v>0</v>
      </c>
      <c r="C75" s="85">
        <f>+'TOTAL POR ENERO'!C75+'TOTAL POR FEBRERO'!C75+'TOTAL POR MARZO'!C75</f>
        <v>0</v>
      </c>
      <c r="D75" s="91">
        <f t="shared" si="4"/>
        <v>0</v>
      </c>
    </row>
    <row r="76" spans="1:4" x14ac:dyDescent="0.25">
      <c r="A76" s="6" t="s">
        <v>9</v>
      </c>
      <c r="B76" s="1">
        <f>+'TOTAL POR ENERO'!B76+'TOTAL POR FEBRERO'!B76+'TOTAL POR MARZO'!B76</f>
        <v>0</v>
      </c>
      <c r="C76" s="85">
        <f>+'TOTAL POR ENERO'!C76+'TOTAL POR FEBRERO'!C76+'TOTAL POR MARZO'!C76</f>
        <v>0</v>
      </c>
      <c r="D76" s="91">
        <f t="shared" si="4"/>
        <v>0</v>
      </c>
    </row>
    <row r="77" spans="1:4" x14ac:dyDescent="0.25">
      <c r="A77" s="6" t="s">
        <v>10</v>
      </c>
      <c r="B77" s="1">
        <f>+'TOTAL POR ENERO'!B77+'TOTAL POR FEBRERO'!B77+'TOTAL POR MARZO'!B77</f>
        <v>9</v>
      </c>
      <c r="C77" s="85">
        <f>+'TOTAL POR ENERO'!C77+'TOTAL POR FEBRERO'!C77+'TOTAL POR MARZO'!C77</f>
        <v>9</v>
      </c>
      <c r="D77" s="91">
        <f t="shared" si="4"/>
        <v>0</v>
      </c>
    </row>
    <row r="78" spans="1:4" x14ac:dyDescent="0.25">
      <c r="A78" s="6" t="s">
        <v>11</v>
      </c>
      <c r="B78" s="1">
        <f>+'TOTAL POR ENERO'!B78+'TOTAL POR FEBRERO'!B78+'TOTAL POR MARZO'!B78</f>
        <v>0</v>
      </c>
      <c r="C78" s="85">
        <f>+'TOTAL POR ENERO'!C78+'TOTAL POR FEBRERO'!C78+'TOTAL POR MARZO'!C78</f>
        <v>0</v>
      </c>
      <c r="D78" s="91">
        <f t="shared" si="4"/>
        <v>0</v>
      </c>
    </row>
    <row r="79" spans="1:4" x14ac:dyDescent="0.25">
      <c r="A79" s="6" t="s">
        <v>12</v>
      </c>
      <c r="B79" s="1">
        <f>+'TOTAL POR ENERO'!B79+'TOTAL POR FEBRERO'!B79+'TOTAL POR MARZO'!B79</f>
        <v>58</v>
      </c>
      <c r="C79" s="85">
        <f>+'TOTAL POR ENERO'!C79+'TOTAL POR FEBRERO'!C79+'TOTAL POR MARZO'!C79</f>
        <v>51</v>
      </c>
      <c r="D79" s="91">
        <f t="shared" si="4"/>
        <v>7</v>
      </c>
    </row>
    <row r="80" spans="1:4" x14ac:dyDescent="0.25">
      <c r="A80" s="6" t="s">
        <v>13</v>
      </c>
      <c r="B80" s="1">
        <f>+'TOTAL POR ENERO'!B80+'TOTAL POR FEBRERO'!B80+'TOTAL POR MARZO'!B80</f>
        <v>0</v>
      </c>
      <c r="C80" s="85">
        <f>+'TOTAL POR ENERO'!C80+'TOTAL POR FEBRERO'!C80+'TOTAL POR MARZO'!C80</f>
        <v>0</v>
      </c>
      <c r="D80" s="91">
        <f t="shared" si="4"/>
        <v>0</v>
      </c>
    </row>
    <row r="81" spans="1:4" x14ac:dyDescent="0.25">
      <c r="A81" s="6" t="s">
        <v>14</v>
      </c>
      <c r="B81" s="1">
        <f>+'TOTAL POR ENERO'!B81+'TOTAL POR FEBRERO'!B81+'TOTAL POR MARZO'!B81</f>
        <v>1034</v>
      </c>
      <c r="C81" s="85">
        <f>+'TOTAL POR ENERO'!C81+'TOTAL POR FEBRERO'!C81+'TOTAL POR MARZO'!C81</f>
        <v>877</v>
      </c>
      <c r="D81" s="91">
        <f t="shared" si="4"/>
        <v>157</v>
      </c>
    </row>
    <row r="82" spans="1:4" x14ac:dyDescent="0.25">
      <c r="A82" s="6"/>
      <c r="B82" s="3"/>
      <c r="C82" s="4"/>
      <c r="D82" s="5"/>
    </row>
    <row r="83" spans="1:4" x14ac:dyDescent="0.25">
      <c r="A83" s="6"/>
      <c r="B83" s="3"/>
      <c r="C83" s="4"/>
      <c r="D83" s="5"/>
    </row>
    <row r="84" spans="1:4" x14ac:dyDescent="0.25">
      <c r="A84" s="6"/>
      <c r="B84" s="3"/>
      <c r="C84" s="4"/>
      <c r="D84" s="5"/>
    </row>
    <row r="85" spans="1:4" ht="15.75" thickBot="1" x14ac:dyDescent="0.3">
      <c r="A85" s="11" t="s">
        <v>15</v>
      </c>
      <c r="B85" s="12">
        <f>SUM(B72:B84)</f>
        <v>1264</v>
      </c>
      <c r="C85" s="12">
        <f>SUM(C72:C84)</f>
        <v>1086</v>
      </c>
      <c r="D85" s="12">
        <f>SUM(D72:D84)</f>
        <v>178</v>
      </c>
    </row>
  </sheetData>
  <mergeCells count="13">
    <mergeCell ref="A35:D36"/>
    <mergeCell ref="A52:D53"/>
    <mergeCell ref="A69:D70"/>
    <mergeCell ref="B2:C2"/>
    <mergeCell ref="B3:C3"/>
    <mergeCell ref="A6:B8"/>
    <mergeCell ref="A9:A11"/>
    <mergeCell ref="B9:B11"/>
    <mergeCell ref="C9:C11"/>
    <mergeCell ref="A16:A17"/>
    <mergeCell ref="B16:B17"/>
    <mergeCell ref="C16:C17"/>
    <mergeCell ref="A18:D19"/>
  </mergeCells>
  <pageMargins left="0.7" right="0.7" top="0.75" bottom="0.75" header="0.3" footer="0.3"/>
  <pageSetup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5"/>
  <sheetViews>
    <sheetView showGridLines="0" workbookViewId="0">
      <selection activeCell="B2" sqref="B2:C2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6"/>
      <c r="B1" s="16"/>
      <c r="C1" s="16"/>
      <c r="D1" s="16"/>
    </row>
    <row r="2" spans="1:4" x14ac:dyDescent="0.25">
      <c r="A2" s="16"/>
      <c r="B2" s="139" t="s">
        <v>77</v>
      </c>
      <c r="C2" s="140"/>
      <c r="D2" s="16"/>
    </row>
    <row r="3" spans="1:4" ht="15.75" thickBot="1" x14ac:dyDescent="0.3">
      <c r="A3" s="16"/>
      <c r="B3" s="141" t="s">
        <v>69</v>
      </c>
      <c r="C3" s="142"/>
      <c r="D3" s="16"/>
    </row>
    <row r="4" spans="1:4" x14ac:dyDescent="0.25">
      <c r="A4" s="16"/>
      <c r="B4" s="16"/>
      <c r="C4" s="16"/>
      <c r="D4" s="16"/>
    </row>
    <row r="5" spans="1:4" ht="15.75" thickBot="1" x14ac:dyDescent="0.3">
      <c r="A5" s="16"/>
      <c r="B5" s="16"/>
      <c r="C5" s="16"/>
      <c r="D5" s="16"/>
    </row>
    <row r="6" spans="1:4" x14ac:dyDescent="0.25">
      <c r="A6" s="143" t="s">
        <v>19</v>
      </c>
      <c r="B6" s="144"/>
      <c r="C6" s="13"/>
      <c r="D6" s="16"/>
    </row>
    <row r="7" spans="1:4" x14ac:dyDescent="0.25">
      <c r="A7" s="145"/>
      <c r="B7" s="146"/>
      <c r="C7" s="14"/>
      <c r="D7" s="16"/>
    </row>
    <row r="8" spans="1:4" ht="15.75" thickBot="1" x14ac:dyDescent="0.3">
      <c r="A8" s="147"/>
      <c r="B8" s="148"/>
      <c r="C8" s="15"/>
      <c r="D8" s="16"/>
    </row>
    <row r="9" spans="1:4" x14ac:dyDescent="0.25">
      <c r="A9" s="149" t="s">
        <v>20</v>
      </c>
      <c r="B9" s="152" t="s">
        <v>67</v>
      </c>
      <c r="C9" s="155" t="s">
        <v>22</v>
      </c>
      <c r="D9" s="16"/>
    </row>
    <row r="10" spans="1:4" x14ac:dyDescent="0.25">
      <c r="A10" s="150"/>
      <c r="B10" s="153"/>
      <c r="C10" s="156"/>
      <c r="D10" s="16"/>
    </row>
    <row r="11" spans="1:4" ht="15.75" thickBot="1" x14ac:dyDescent="0.3">
      <c r="A11" s="151"/>
      <c r="B11" s="154"/>
      <c r="C11" s="157"/>
      <c r="D11" s="16"/>
    </row>
    <row r="12" spans="1:4" x14ac:dyDescent="0.25">
      <c r="A12" s="17" t="s">
        <v>23</v>
      </c>
      <c r="B12" s="18">
        <f>+B34</f>
        <v>133</v>
      </c>
      <c r="C12" s="19">
        <f>+B12/B16</f>
        <v>8.9201877934272297E-2</v>
      </c>
      <c r="D12" s="16"/>
    </row>
    <row r="13" spans="1:4" x14ac:dyDescent="0.25">
      <c r="A13" s="17" t="s">
        <v>24</v>
      </c>
      <c r="B13" s="18">
        <f>+B51</f>
        <v>890</v>
      </c>
      <c r="C13" s="20">
        <f>+B13/B16</f>
        <v>0.59691482226693493</v>
      </c>
      <c r="D13" s="16"/>
    </row>
    <row r="14" spans="1:4" x14ac:dyDescent="0.25">
      <c r="A14" s="17" t="s">
        <v>25</v>
      </c>
      <c r="B14" s="18">
        <f>+B68</f>
        <v>71</v>
      </c>
      <c r="C14" s="20">
        <f>+B14/B16</f>
        <v>4.7619047619047616E-2</v>
      </c>
      <c r="D14" s="16"/>
    </row>
    <row r="15" spans="1:4" x14ac:dyDescent="0.25">
      <c r="A15" s="21" t="s">
        <v>18</v>
      </c>
      <c r="B15" s="22">
        <f>+B85</f>
        <v>397</v>
      </c>
      <c r="C15" s="20">
        <f>+B15/B16</f>
        <v>0.26626425217974514</v>
      </c>
      <c r="D15" s="16"/>
    </row>
    <row r="16" spans="1:4" x14ac:dyDescent="0.25">
      <c r="A16" s="158" t="s">
        <v>26</v>
      </c>
      <c r="B16" s="160">
        <f>SUM(B12:B15)</f>
        <v>1491</v>
      </c>
      <c r="C16" s="162">
        <f>SUM(C12:C15)</f>
        <v>1</v>
      </c>
      <c r="D16" s="16"/>
    </row>
    <row r="17" spans="1:4" ht="15.75" thickBot="1" x14ac:dyDescent="0.3">
      <c r="A17" s="159"/>
      <c r="B17" s="161"/>
      <c r="C17" s="163"/>
      <c r="D17" s="16"/>
    </row>
    <row r="18" spans="1:4" x14ac:dyDescent="0.25">
      <c r="A18" s="133" t="s">
        <v>0</v>
      </c>
      <c r="B18" s="134"/>
      <c r="C18" s="134"/>
      <c r="D18" s="135"/>
    </row>
    <row r="19" spans="1:4" ht="15.75" thickBot="1" x14ac:dyDescent="0.3">
      <c r="A19" s="136"/>
      <c r="B19" s="137"/>
      <c r="C19" s="137"/>
      <c r="D19" s="138"/>
    </row>
    <row r="20" spans="1:4" x14ac:dyDescent="0.25">
      <c r="A20" s="7" t="s">
        <v>1</v>
      </c>
      <c r="B20" s="8" t="s">
        <v>2</v>
      </c>
      <c r="C20" s="8" t="s">
        <v>3</v>
      </c>
      <c r="D20" s="8" t="s">
        <v>4</v>
      </c>
    </row>
    <row r="21" spans="1:4" x14ac:dyDescent="0.25">
      <c r="A21" s="6" t="s">
        <v>5</v>
      </c>
      <c r="B21" s="18">
        <v>0</v>
      </c>
      <c r="C21" s="85">
        <v>0</v>
      </c>
      <c r="D21" s="88">
        <f>+B21-C21</f>
        <v>0</v>
      </c>
    </row>
    <row r="22" spans="1:4" x14ac:dyDescent="0.25">
      <c r="A22" s="6" t="s">
        <v>6</v>
      </c>
      <c r="B22" s="18">
        <v>0</v>
      </c>
      <c r="C22" s="85">
        <v>0</v>
      </c>
      <c r="D22" s="88">
        <f t="shared" ref="D22:D30" si="0">+B22-C22</f>
        <v>0</v>
      </c>
    </row>
    <row r="23" spans="1:4" x14ac:dyDescent="0.25">
      <c r="A23" s="6" t="s">
        <v>7</v>
      </c>
      <c r="B23" s="86">
        <v>31</v>
      </c>
      <c r="C23" s="87">
        <v>28</v>
      </c>
      <c r="D23" s="88">
        <f t="shared" si="0"/>
        <v>3</v>
      </c>
    </row>
    <row r="24" spans="1:4" x14ac:dyDescent="0.25">
      <c r="A24" s="6" t="s">
        <v>8</v>
      </c>
      <c r="B24" s="18">
        <v>0</v>
      </c>
      <c r="C24" s="85">
        <v>0</v>
      </c>
      <c r="D24" s="88">
        <f t="shared" si="0"/>
        <v>0</v>
      </c>
    </row>
    <row r="25" spans="1:4" x14ac:dyDescent="0.25">
      <c r="A25" s="6" t="s">
        <v>9</v>
      </c>
      <c r="B25" s="18">
        <v>0</v>
      </c>
      <c r="C25" s="85">
        <v>0</v>
      </c>
      <c r="D25" s="88">
        <f t="shared" si="0"/>
        <v>0</v>
      </c>
    </row>
    <row r="26" spans="1:4" x14ac:dyDescent="0.25">
      <c r="A26" s="6" t="s">
        <v>10</v>
      </c>
      <c r="B26" s="18">
        <v>0</v>
      </c>
      <c r="C26" s="85">
        <v>0</v>
      </c>
      <c r="D26" s="88">
        <f t="shared" si="0"/>
        <v>0</v>
      </c>
    </row>
    <row r="27" spans="1:4" x14ac:dyDescent="0.25">
      <c r="A27" s="6" t="s">
        <v>11</v>
      </c>
      <c r="B27" s="18">
        <v>0</v>
      </c>
      <c r="C27" s="85">
        <v>0</v>
      </c>
      <c r="D27" s="88">
        <f t="shared" si="0"/>
        <v>0</v>
      </c>
    </row>
    <row r="28" spans="1:4" x14ac:dyDescent="0.25">
      <c r="A28" s="6" t="s">
        <v>12</v>
      </c>
      <c r="B28" s="86">
        <v>7</v>
      </c>
      <c r="C28" s="87">
        <v>7</v>
      </c>
      <c r="D28" s="88">
        <f t="shared" si="0"/>
        <v>0</v>
      </c>
    </row>
    <row r="29" spans="1:4" x14ac:dyDescent="0.25">
      <c r="A29" s="6" t="s">
        <v>13</v>
      </c>
      <c r="B29" s="18">
        <v>0</v>
      </c>
      <c r="C29" s="85">
        <v>0</v>
      </c>
      <c r="D29" s="88">
        <f t="shared" si="0"/>
        <v>0</v>
      </c>
    </row>
    <row r="30" spans="1:4" x14ac:dyDescent="0.25">
      <c r="A30" s="6" t="s">
        <v>14</v>
      </c>
      <c r="B30" s="86">
        <v>95</v>
      </c>
      <c r="C30" s="87">
        <v>73</v>
      </c>
      <c r="D30" s="88">
        <f t="shared" si="0"/>
        <v>22</v>
      </c>
    </row>
    <row r="31" spans="1:4" x14ac:dyDescent="0.25">
      <c r="A31" s="6"/>
      <c r="B31" s="3"/>
      <c r="C31" s="4"/>
      <c r="D31" s="5"/>
    </row>
    <row r="32" spans="1:4" x14ac:dyDescent="0.25">
      <c r="A32" s="6"/>
      <c r="B32" s="3"/>
      <c r="C32" s="4"/>
      <c r="D32" s="5"/>
    </row>
    <row r="33" spans="1:4" x14ac:dyDescent="0.25">
      <c r="A33" s="6"/>
      <c r="B33" s="3"/>
      <c r="C33" s="4"/>
      <c r="D33" s="5"/>
    </row>
    <row r="34" spans="1:4" ht="15.75" thickBot="1" x14ac:dyDescent="0.3">
      <c r="A34" s="9" t="s">
        <v>15</v>
      </c>
      <c r="B34" s="10">
        <f>SUM(B21:B33)</f>
        <v>133</v>
      </c>
      <c r="C34" s="10">
        <f t="shared" ref="C34:D34" si="1">SUM(C21:C33)</f>
        <v>108</v>
      </c>
      <c r="D34" s="10">
        <f t="shared" si="1"/>
        <v>25</v>
      </c>
    </row>
    <row r="35" spans="1:4" x14ac:dyDescent="0.25">
      <c r="A35" s="133" t="s">
        <v>16</v>
      </c>
      <c r="B35" s="134"/>
      <c r="C35" s="134"/>
      <c r="D35" s="135"/>
    </row>
    <row r="36" spans="1:4" ht="15.75" thickBot="1" x14ac:dyDescent="0.3">
      <c r="A36" s="136"/>
      <c r="B36" s="137"/>
      <c r="C36" s="137"/>
      <c r="D36" s="138"/>
    </row>
    <row r="37" spans="1:4" x14ac:dyDescent="0.25">
      <c r="A37" s="7" t="s">
        <v>1</v>
      </c>
      <c r="B37" s="8" t="s">
        <v>2</v>
      </c>
      <c r="C37" s="8" t="s">
        <v>3</v>
      </c>
      <c r="D37" s="8" t="s">
        <v>4</v>
      </c>
    </row>
    <row r="38" spans="1:4" x14ac:dyDescent="0.25">
      <c r="A38" s="6" t="s">
        <v>5</v>
      </c>
      <c r="B38" s="18">
        <v>0</v>
      </c>
      <c r="C38" s="85">
        <v>0</v>
      </c>
      <c r="D38" s="88">
        <f t="shared" ref="D38:D47" si="2">+B38-C38</f>
        <v>0</v>
      </c>
    </row>
    <row r="39" spans="1:4" x14ac:dyDescent="0.25">
      <c r="A39" s="6" t="s">
        <v>6</v>
      </c>
      <c r="B39" s="18">
        <v>0</v>
      </c>
      <c r="C39" s="85">
        <v>0</v>
      </c>
      <c r="D39" s="88">
        <f t="shared" si="2"/>
        <v>0</v>
      </c>
    </row>
    <row r="40" spans="1:4" x14ac:dyDescent="0.25">
      <c r="A40" s="6" t="s">
        <v>7</v>
      </c>
      <c r="B40" s="86">
        <v>83</v>
      </c>
      <c r="C40" s="87">
        <v>77</v>
      </c>
      <c r="D40" s="88">
        <f t="shared" si="2"/>
        <v>6</v>
      </c>
    </row>
    <row r="41" spans="1:4" x14ac:dyDescent="0.25">
      <c r="A41" s="6" t="s">
        <v>8</v>
      </c>
      <c r="B41" s="18">
        <v>0</v>
      </c>
      <c r="C41" s="85">
        <v>0</v>
      </c>
      <c r="D41" s="88">
        <f t="shared" si="2"/>
        <v>0</v>
      </c>
    </row>
    <row r="42" spans="1:4" x14ac:dyDescent="0.25">
      <c r="A42" s="6" t="s">
        <v>9</v>
      </c>
      <c r="B42" s="18">
        <v>0</v>
      </c>
      <c r="C42" s="85">
        <v>0</v>
      </c>
      <c r="D42" s="88">
        <f t="shared" si="2"/>
        <v>0</v>
      </c>
    </row>
    <row r="43" spans="1:4" x14ac:dyDescent="0.25">
      <c r="A43" s="6" t="s">
        <v>10</v>
      </c>
      <c r="B43" s="86">
        <v>0</v>
      </c>
      <c r="C43" s="87">
        <v>0</v>
      </c>
      <c r="D43" s="88">
        <f t="shared" si="2"/>
        <v>0</v>
      </c>
    </row>
    <row r="44" spans="1:4" x14ac:dyDescent="0.25">
      <c r="A44" s="6" t="s">
        <v>11</v>
      </c>
      <c r="B44" s="18">
        <v>0</v>
      </c>
      <c r="C44" s="85">
        <v>0</v>
      </c>
      <c r="D44" s="88">
        <f t="shared" si="2"/>
        <v>0</v>
      </c>
    </row>
    <row r="45" spans="1:4" x14ac:dyDescent="0.25">
      <c r="A45" s="6">
        <v>51</v>
      </c>
      <c r="B45" s="86">
        <v>51</v>
      </c>
      <c r="C45" s="87">
        <v>46</v>
      </c>
      <c r="D45" s="88">
        <f t="shared" si="2"/>
        <v>5</v>
      </c>
    </row>
    <row r="46" spans="1:4" x14ac:dyDescent="0.25">
      <c r="A46" s="6" t="s">
        <v>13</v>
      </c>
      <c r="B46" s="18">
        <v>0</v>
      </c>
      <c r="C46" s="85">
        <v>0</v>
      </c>
      <c r="D46" s="88">
        <f t="shared" si="2"/>
        <v>0</v>
      </c>
    </row>
    <row r="47" spans="1:4" x14ac:dyDescent="0.25">
      <c r="A47" s="6" t="s">
        <v>14</v>
      </c>
      <c r="B47" s="86">
        <v>756</v>
      </c>
      <c r="C47" s="87">
        <v>677</v>
      </c>
      <c r="D47" s="88">
        <f t="shared" si="2"/>
        <v>79</v>
      </c>
    </row>
    <row r="48" spans="1:4" x14ac:dyDescent="0.25">
      <c r="A48" s="6"/>
      <c r="B48" s="3"/>
      <c r="C48" s="4"/>
      <c r="D48" s="5"/>
    </row>
    <row r="49" spans="1:4" x14ac:dyDescent="0.25">
      <c r="A49" s="6"/>
      <c r="B49" s="3"/>
      <c r="C49" s="4"/>
      <c r="D49" s="5"/>
    </row>
    <row r="50" spans="1:4" x14ac:dyDescent="0.25">
      <c r="A50" s="6"/>
      <c r="B50" s="3"/>
      <c r="C50" s="4"/>
      <c r="D50" s="5"/>
    </row>
    <row r="51" spans="1:4" ht="15.75" thickBot="1" x14ac:dyDescent="0.3">
      <c r="A51" s="9" t="s">
        <v>15</v>
      </c>
      <c r="B51" s="10">
        <f>SUM(B38:B50)</f>
        <v>890</v>
      </c>
      <c r="C51" s="10">
        <f t="shared" ref="C51:D51" si="3">SUM(C38:C50)</f>
        <v>800</v>
      </c>
      <c r="D51" s="10">
        <f t="shared" si="3"/>
        <v>90</v>
      </c>
    </row>
    <row r="52" spans="1:4" x14ac:dyDescent="0.25">
      <c r="A52" s="133" t="s">
        <v>17</v>
      </c>
      <c r="B52" s="134"/>
      <c r="C52" s="134"/>
      <c r="D52" s="135"/>
    </row>
    <row r="53" spans="1:4" ht="15.75" thickBot="1" x14ac:dyDescent="0.3">
      <c r="A53" s="136"/>
      <c r="B53" s="137"/>
      <c r="C53" s="137"/>
      <c r="D53" s="138"/>
    </row>
    <row r="54" spans="1:4" x14ac:dyDescent="0.25">
      <c r="A54" s="7" t="s">
        <v>1</v>
      </c>
      <c r="B54" s="8" t="s">
        <v>2</v>
      </c>
      <c r="C54" s="8" t="s">
        <v>3</v>
      </c>
      <c r="D54" s="8" t="s">
        <v>4</v>
      </c>
    </row>
    <row r="55" spans="1:4" x14ac:dyDescent="0.25">
      <c r="A55" s="6" t="s">
        <v>5</v>
      </c>
      <c r="B55" s="18">
        <v>0</v>
      </c>
      <c r="C55" s="85">
        <v>0</v>
      </c>
      <c r="D55" s="88">
        <f t="shared" ref="D55:D64" si="4">B55-C55</f>
        <v>0</v>
      </c>
    </row>
    <row r="56" spans="1:4" x14ac:dyDescent="0.25">
      <c r="A56" s="6" t="s">
        <v>6</v>
      </c>
      <c r="B56" s="18">
        <v>0</v>
      </c>
      <c r="C56" s="85">
        <v>0</v>
      </c>
      <c r="D56" s="88">
        <f t="shared" si="4"/>
        <v>0</v>
      </c>
    </row>
    <row r="57" spans="1:4" x14ac:dyDescent="0.25">
      <c r="A57" s="6" t="s">
        <v>7</v>
      </c>
      <c r="B57" s="86">
        <v>18</v>
      </c>
      <c r="C57" s="87">
        <v>18</v>
      </c>
      <c r="D57" s="88">
        <f t="shared" si="4"/>
        <v>0</v>
      </c>
    </row>
    <row r="58" spans="1:4" x14ac:dyDescent="0.25">
      <c r="A58" s="6" t="s">
        <v>8</v>
      </c>
      <c r="B58" s="18">
        <v>0</v>
      </c>
      <c r="C58" s="85">
        <v>0</v>
      </c>
      <c r="D58" s="88">
        <f t="shared" si="4"/>
        <v>0</v>
      </c>
    </row>
    <row r="59" spans="1:4" x14ac:dyDescent="0.25">
      <c r="A59" s="6" t="s">
        <v>9</v>
      </c>
      <c r="B59" s="18">
        <v>0</v>
      </c>
      <c r="C59" s="85">
        <v>0</v>
      </c>
      <c r="D59" s="88">
        <f t="shared" si="4"/>
        <v>0</v>
      </c>
    </row>
    <row r="60" spans="1:4" x14ac:dyDescent="0.25">
      <c r="A60" s="6" t="s">
        <v>10</v>
      </c>
      <c r="B60" s="86">
        <v>0</v>
      </c>
      <c r="C60" s="87">
        <v>0</v>
      </c>
      <c r="D60" s="88">
        <f t="shared" si="4"/>
        <v>0</v>
      </c>
    </row>
    <row r="61" spans="1:4" x14ac:dyDescent="0.25">
      <c r="A61" s="6" t="s">
        <v>11</v>
      </c>
      <c r="B61" s="18">
        <v>3</v>
      </c>
      <c r="C61" s="85">
        <v>3</v>
      </c>
      <c r="D61" s="88">
        <f t="shared" si="4"/>
        <v>0</v>
      </c>
    </row>
    <row r="62" spans="1:4" x14ac:dyDescent="0.25">
      <c r="A62" s="6" t="s">
        <v>12</v>
      </c>
      <c r="B62" s="86">
        <v>3</v>
      </c>
      <c r="C62" s="87">
        <v>3</v>
      </c>
      <c r="D62" s="88">
        <f t="shared" si="4"/>
        <v>0</v>
      </c>
    </row>
    <row r="63" spans="1:4" x14ac:dyDescent="0.25">
      <c r="A63" s="6" t="s">
        <v>13</v>
      </c>
      <c r="B63" s="18">
        <v>0</v>
      </c>
      <c r="C63" s="85">
        <v>0</v>
      </c>
      <c r="D63" s="88">
        <f t="shared" si="4"/>
        <v>0</v>
      </c>
    </row>
    <row r="64" spans="1:4" x14ac:dyDescent="0.25">
      <c r="A64" s="6" t="s">
        <v>14</v>
      </c>
      <c r="B64" s="86">
        <v>47</v>
      </c>
      <c r="C64" s="87">
        <v>44</v>
      </c>
      <c r="D64" s="88">
        <f t="shared" si="4"/>
        <v>3</v>
      </c>
    </row>
    <row r="65" spans="1:4" x14ac:dyDescent="0.25">
      <c r="A65" s="6"/>
      <c r="B65" s="3"/>
      <c r="C65" s="4"/>
      <c r="D65" s="5"/>
    </row>
    <row r="66" spans="1:4" x14ac:dyDescent="0.25">
      <c r="A66" s="6"/>
      <c r="B66" s="3"/>
      <c r="C66" s="4"/>
      <c r="D66" s="5"/>
    </row>
    <row r="67" spans="1:4" x14ac:dyDescent="0.25">
      <c r="A67" s="6"/>
      <c r="B67" s="3"/>
      <c r="C67" s="4"/>
      <c r="D67" s="5"/>
    </row>
    <row r="68" spans="1:4" ht="15.75" thickBot="1" x14ac:dyDescent="0.3">
      <c r="A68" s="9" t="s">
        <v>15</v>
      </c>
      <c r="B68" s="10">
        <f>SUM(B55:B67)</f>
        <v>71</v>
      </c>
      <c r="C68" s="10">
        <f t="shared" ref="C68:D68" si="5">SUM(C55:C67)</f>
        <v>68</v>
      </c>
      <c r="D68" s="10">
        <f t="shared" si="5"/>
        <v>3</v>
      </c>
    </row>
    <row r="69" spans="1:4" x14ac:dyDescent="0.25">
      <c r="A69" s="133" t="s">
        <v>18</v>
      </c>
      <c r="B69" s="134"/>
      <c r="C69" s="134"/>
      <c r="D69" s="135"/>
    </row>
    <row r="70" spans="1:4" ht="15.75" thickBot="1" x14ac:dyDescent="0.3">
      <c r="A70" s="136"/>
      <c r="B70" s="137"/>
      <c r="C70" s="137"/>
      <c r="D70" s="138"/>
    </row>
    <row r="71" spans="1:4" x14ac:dyDescent="0.25">
      <c r="A71" s="7" t="s">
        <v>1</v>
      </c>
      <c r="B71" s="8" t="s">
        <v>2</v>
      </c>
      <c r="C71" s="8" t="s">
        <v>3</v>
      </c>
      <c r="D71" s="8" t="s">
        <v>4</v>
      </c>
    </row>
    <row r="72" spans="1:4" x14ac:dyDescent="0.25">
      <c r="A72" s="6" t="s">
        <v>5</v>
      </c>
      <c r="B72" s="18">
        <v>0</v>
      </c>
      <c r="C72" s="85">
        <v>0</v>
      </c>
      <c r="D72" s="88">
        <f t="shared" ref="D72:D81" si="6">B72-C72</f>
        <v>0</v>
      </c>
    </row>
    <row r="73" spans="1:4" x14ac:dyDescent="0.25">
      <c r="A73" s="6" t="s">
        <v>6</v>
      </c>
      <c r="B73" s="18">
        <v>0</v>
      </c>
      <c r="C73" s="85">
        <v>0</v>
      </c>
      <c r="D73" s="88">
        <f t="shared" si="6"/>
        <v>0</v>
      </c>
    </row>
    <row r="74" spans="1:4" x14ac:dyDescent="0.25">
      <c r="A74" s="6" t="s">
        <v>7</v>
      </c>
      <c r="B74" s="86">
        <v>40</v>
      </c>
      <c r="C74" s="87">
        <v>38</v>
      </c>
      <c r="D74" s="88">
        <f t="shared" si="6"/>
        <v>2</v>
      </c>
    </row>
    <row r="75" spans="1:4" x14ac:dyDescent="0.25">
      <c r="A75" s="6" t="s">
        <v>8</v>
      </c>
      <c r="B75" s="18">
        <v>0</v>
      </c>
      <c r="C75" s="85">
        <v>0</v>
      </c>
      <c r="D75" s="88">
        <f t="shared" si="6"/>
        <v>0</v>
      </c>
    </row>
    <row r="76" spans="1:4" x14ac:dyDescent="0.25">
      <c r="A76" s="6" t="s">
        <v>9</v>
      </c>
      <c r="B76" s="18">
        <v>0</v>
      </c>
      <c r="C76" s="85">
        <v>0</v>
      </c>
      <c r="D76" s="88">
        <f t="shared" si="6"/>
        <v>0</v>
      </c>
    </row>
    <row r="77" spans="1:4" x14ac:dyDescent="0.25">
      <c r="A77" s="6" t="s">
        <v>10</v>
      </c>
      <c r="B77" s="86">
        <v>7</v>
      </c>
      <c r="C77" s="87">
        <v>7</v>
      </c>
      <c r="D77" s="88">
        <f t="shared" si="6"/>
        <v>0</v>
      </c>
    </row>
    <row r="78" spans="1:4" x14ac:dyDescent="0.25">
      <c r="A78" s="6" t="s">
        <v>11</v>
      </c>
      <c r="B78" s="18">
        <v>0</v>
      </c>
      <c r="C78" s="85">
        <v>0</v>
      </c>
      <c r="D78" s="88">
        <f t="shared" si="6"/>
        <v>0</v>
      </c>
    </row>
    <row r="79" spans="1:4" x14ac:dyDescent="0.25">
      <c r="A79" s="6" t="s">
        <v>12</v>
      </c>
      <c r="B79" s="86">
        <v>17</v>
      </c>
      <c r="C79" s="87">
        <v>15</v>
      </c>
      <c r="D79" s="88">
        <f t="shared" si="6"/>
        <v>2</v>
      </c>
    </row>
    <row r="80" spans="1:4" x14ac:dyDescent="0.25">
      <c r="A80" s="6" t="s">
        <v>13</v>
      </c>
      <c r="B80" s="18">
        <v>0</v>
      </c>
      <c r="C80" s="85">
        <v>0</v>
      </c>
      <c r="D80" s="88">
        <f t="shared" si="6"/>
        <v>0</v>
      </c>
    </row>
    <row r="81" spans="1:4" x14ac:dyDescent="0.25">
      <c r="A81" s="6" t="s">
        <v>14</v>
      </c>
      <c r="B81" s="86">
        <v>333</v>
      </c>
      <c r="C81" s="87">
        <v>319</v>
      </c>
      <c r="D81" s="88">
        <f t="shared" si="6"/>
        <v>14</v>
      </c>
    </row>
    <row r="82" spans="1:4" x14ac:dyDescent="0.25">
      <c r="A82" s="6"/>
      <c r="B82" s="3"/>
      <c r="C82" s="4"/>
      <c r="D82" s="5"/>
    </row>
    <row r="83" spans="1:4" x14ac:dyDescent="0.25">
      <c r="A83" s="6"/>
      <c r="B83" s="3"/>
      <c r="C83" s="4"/>
      <c r="D83" s="5"/>
    </row>
    <row r="84" spans="1:4" x14ac:dyDescent="0.25">
      <c r="A84" s="6"/>
      <c r="B84" s="3"/>
      <c r="C84" s="4"/>
      <c r="D84" s="5"/>
    </row>
    <row r="85" spans="1:4" ht="15.75" thickBot="1" x14ac:dyDescent="0.3">
      <c r="A85" s="11" t="s">
        <v>15</v>
      </c>
      <c r="B85" s="12">
        <f>SUM(B72:B84)</f>
        <v>397</v>
      </c>
      <c r="C85" s="12">
        <f t="shared" ref="C85:D85" si="7">SUM(C72:C84)</f>
        <v>379</v>
      </c>
      <c r="D85" s="12">
        <f t="shared" si="7"/>
        <v>18</v>
      </c>
    </row>
  </sheetData>
  <mergeCells count="13">
    <mergeCell ref="B2:C2"/>
    <mergeCell ref="B3:C3"/>
    <mergeCell ref="A6:B8"/>
    <mergeCell ref="A9:A11"/>
    <mergeCell ref="B9:B11"/>
    <mergeCell ref="C9:C11"/>
    <mergeCell ref="A69:D70"/>
    <mergeCell ref="A16:A17"/>
    <mergeCell ref="B16:B17"/>
    <mergeCell ref="C16:C17"/>
    <mergeCell ref="A18:D19"/>
    <mergeCell ref="A35:D36"/>
    <mergeCell ref="A52:D53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5"/>
  <sheetViews>
    <sheetView showGridLines="0" workbookViewId="0">
      <selection activeCell="C9" sqref="C9:C11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6"/>
      <c r="B1" s="16"/>
      <c r="C1" s="16"/>
      <c r="D1" s="16"/>
    </row>
    <row r="2" spans="1:4" x14ac:dyDescent="0.25">
      <c r="A2" s="16"/>
      <c r="B2" s="139" t="s">
        <v>77</v>
      </c>
      <c r="C2" s="140"/>
      <c r="D2" s="16"/>
    </row>
    <row r="3" spans="1:4" ht="15.75" thickBot="1" x14ac:dyDescent="0.3">
      <c r="A3" s="16"/>
      <c r="B3" s="141" t="s">
        <v>70</v>
      </c>
      <c r="C3" s="142"/>
      <c r="D3" s="16"/>
    </row>
    <row r="4" spans="1:4" x14ac:dyDescent="0.25">
      <c r="A4" s="16"/>
      <c r="B4" s="16"/>
      <c r="C4" s="16"/>
      <c r="D4" s="16"/>
    </row>
    <row r="5" spans="1:4" ht="15.75" thickBot="1" x14ac:dyDescent="0.3">
      <c r="A5" s="16"/>
      <c r="B5" s="16"/>
      <c r="C5" s="16"/>
      <c r="D5" s="16"/>
    </row>
    <row r="6" spans="1:4" x14ac:dyDescent="0.25">
      <c r="A6" s="143" t="s">
        <v>19</v>
      </c>
      <c r="B6" s="144"/>
      <c r="C6" s="13"/>
      <c r="D6" s="16"/>
    </row>
    <row r="7" spans="1:4" x14ac:dyDescent="0.25">
      <c r="A7" s="145"/>
      <c r="B7" s="146"/>
      <c r="C7" s="14"/>
      <c r="D7" s="16"/>
    </row>
    <row r="8" spans="1:4" ht="15.75" thickBot="1" x14ac:dyDescent="0.3">
      <c r="A8" s="147"/>
      <c r="B8" s="148"/>
      <c r="C8" s="15"/>
      <c r="D8" s="16"/>
    </row>
    <row r="9" spans="1:4" x14ac:dyDescent="0.25">
      <c r="A9" s="149" t="s">
        <v>20</v>
      </c>
      <c r="B9" s="152" t="s">
        <v>67</v>
      </c>
      <c r="C9" s="155" t="s">
        <v>22</v>
      </c>
      <c r="D9" s="16"/>
    </row>
    <row r="10" spans="1:4" x14ac:dyDescent="0.25">
      <c r="A10" s="150"/>
      <c r="B10" s="153"/>
      <c r="C10" s="156"/>
      <c r="D10" s="16"/>
    </row>
    <row r="11" spans="1:4" ht="15.75" thickBot="1" x14ac:dyDescent="0.3">
      <c r="A11" s="151"/>
      <c r="B11" s="154"/>
      <c r="C11" s="157"/>
      <c r="D11" s="16"/>
    </row>
    <row r="12" spans="1:4" x14ac:dyDescent="0.25">
      <c r="A12" s="17" t="s">
        <v>23</v>
      </c>
      <c r="B12" s="18">
        <f>+B34</f>
        <v>95</v>
      </c>
      <c r="C12" s="19">
        <f>+B12/B16</f>
        <v>7.5576770087509945E-2</v>
      </c>
      <c r="D12" s="16"/>
    </row>
    <row r="13" spans="1:4" x14ac:dyDescent="0.25">
      <c r="A13" s="17" t="s">
        <v>24</v>
      </c>
      <c r="B13" s="18">
        <f>+B51</f>
        <v>702</v>
      </c>
      <c r="C13" s="20">
        <f>+B13/B16</f>
        <v>0.55847255369928406</v>
      </c>
      <c r="D13" s="16"/>
    </row>
    <row r="14" spans="1:4" x14ac:dyDescent="0.25">
      <c r="A14" s="17" t="s">
        <v>25</v>
      </c>
      <c r="B14" s="18">
        <f>+B68</f>
        <v>60</v>
      </c>
      <c r="C14" s="20">
        <f>+B14/B16</f>
        <v>4.77326968973747E-2</v>
      </c>
      <c r="D14" s="16"/>
    </row>
    <row r="15" spans="1:4" x14ac:dyDescent="0.25">
      <c r="A15" s="80" t="s">
        <v>18</v>
      </c>
      <c r="B15" s="22">
        <f>+B85</f>
        <v>400</v>
      </c>
      <c r="C15" s="20">
        <f>+B15/B16</f>
        <v>0.31821797931583135</v>
      </c>
      <c r="D15" s="16"/>
    </row>
    <row r="16" spans="1:4" x14ac:dyDescent="0.25">
      <c r="A16" s="158" t="s">
        <v>26</v>
      </c>
      <c r="B16" s="160">
        <f>SUM(B12:B15)</f>
        <v>1257</v>
      </c>
      <c r="C16" s="162">
        <f>SUM(C12:C15)</f>
        <v>1</v>
      </c>
      <c r="D16" s="16"/>
    </row>
    <row r="17" spans="1:4" ht="15.75" thickBot="1" x14ac:dyDescent="0.3">
      <c r="A17" s="159"/>
      <c r="B17" s="161"/>
      <c r="C17" s="163"/>
      <c r="D17" s="16"/>
    </row>
    <row r="18" spans="1:4" x14ac:dyDescent="0.25">
      <c r="A18" s="133" t="s">
        <v>0</v>
      </c>
      <c r="B18" s="134"/>
      <c r="C18" s="134"/>
      <c r="D18" s="135"/>
    </row>
    <row r="19" spans="1:4" ht="15.75" thickBot="1" x14ac:dyDescent="0.3">
      <c r="A19" s="136"/>
      <c r="B19" s="137"/>
      <c r="C19" s="137"/>
      <c r="D19" s="138"/>
    </row>
    <row r="20" spans="1:4" x14ac:dyDescent="0.25">
      <c r="A20" s="7" t="s">
        <v>1</v>
      </c>
      <c r="B20" s="8" t="s">
        <v>2</v>
      </c>
      <c r="C20" s="8" t="s">
        <v>3</v>
      </c>
      <c r="D20" s="8" t="s">
        <v>4</v>
      </c>
    </row>
    <row r="21" spans="1:4" x14ac:dyDescent="0.25">
      <c r="A21" s="6" t="s">
        <v>5</v>
      </c>
      <c r="B21" s="18">
        <v>0</v>
      </c>
      <c r="C21" s="85">
        <v>0</v>
      </c>
      <c r="D21" s="88">
        <f>B21-C21</f>
        <v>0</v>
      </c>
    </row>
    <row r="22" spans="1:4" x14ac:dyDescent="0.25">
      <c r="A22" s="6" t="s">
        <v>6</v>
      </c>
      <c r="B22" s="18">
        <v>0</v>
      </c>
      <c r="C22" s="85">
        <v>0</v>
      </c>
      <c r="D22" s="88">
        <f t="shared" ref="D22:D30" si="0">B22-C22</f>
        <v>0</v>
      </c>
    </row>
    <row r="23" spans="1:4" x14ac:dyDescent="0.25">
      <c r="A23" s="6" t="s">
        <v>7</v>
      </c>
      <c r="B23" s="86">
        <v>13</v>
      </c>
      <c r="C23" s="87">
        <v>10</v>
      </c>
      <c r="D23" s="88">
        <f t="shared" si="0"/>
        <v>3</v>
      </c>
    </row>
    <row r="24" spans="1:4" x14ac:dyDescent="0.25">
      <c r="A24" s="6" t="s">
        <v>8</v>
      </c>
      <c r="B24" s="18">
        <v>0</v>
      </c>
      <c r="C24" s="85">
        <v>0</v>
      </c>
      <c r="D24" s="88">
        <f t="shared" si="0"/>
        <v>0</v>
      </c>
    </row>
    <row r="25" spans="1:4" x14ac:dyDescent="0.25">
      <c r="A25" s="6" t="s">
        <v>9</v>
      </c>
      <c r="B25" s="18">
        <v>0</v>
      </c>
      <c r="C25" s="85">
        <v>0</v>
      </c>
      <c r="D25" s="88">
        <f t="shared" si="0"/>
        <v>0</v>
      </c>
    </row>
    <row r="26" spans="1:4" x14ac:dyDescent="0.25">
      <c r="A26" s="6" t="s">
        <v>10</v>
      </c>
      <c r="B26" s="86">
        <v>0</v>
      </c>
      <c r="C26" s="87">
        <v>0</v>
      </c>
      <c r="D26" s="88">
        <f t="shared" si="0"/>
        <v>0</v>
      </c>
    </row>
    <row r="27" spans="1:4" x14ac:dyDescent="0.25">
      <c r="A27" s="6" t="s">
        <v>11</v>
      </c>
      <c r="B27" s="18">
        <v>0</v>
      </c>
      <c r="C27" s="85">
        <v>0</v>
      </c>
      <c r="D27" s="88">
        <f t="shared" si="0"/>
        <v>0</v>
      </c>
    </row>
    <row r="28" spans="1:4" x14ac:dyDescent="0.25">
      <c r="A28" s="6" t="s">
        <v>12</v>
      </c>
      <c r="B28" s="86">
        <v>8</v>
      </c>
      <c r="C28" s="87">
        <v>7</v>
      </c>
      <c r="D28" s="88">
        <f t="shared" si="0"/>
        <v>1</v>
      </c>
    </row>
    <row r="29" spans="1:4" x14ac:dyDescent="0.25">
      <c r="A29" s="6" t="s">
        <v>13</v>
      </c>
      <c r="B29" s="18">
        <v>0</v>
      </c>
      <c r="C29" s="85">
        <v>0</v>
      </c>
      <c r="D29" s="88">
        <f t="shared" si="0"/>
        <v>0</v>
      </c>
    </row>
    <row r="30" spans="1:4" x14ac:dyDescent="0.25">
      <c r="A30" s="6" t="s">
        <v>14</v>
      </c>
      <c r="B30" s="86">
        <v>74</v>
      </c>
      <c r="C30" s="87">
        <v>61</v>
      </c>
      <c r="D30" s="88">
        <f t="shared" si="0"/>
        <v>13</v>
      </c>
    </row>
    <row r="31" spans="1:4" x14ac:dyDescent="0.25">
      <c r="A31" s="6"/>
      <c r="B31" s="3"/>
      <c r="C31" s="4"/>
      <c r="D31" s="5"/>
    </row>
    <row r="32" spans="1:4" x14ac:dyDescent="0.25">
      <c r="A32" s="6"/>
      <c r="B32" s="3"/>
      <c r="C32" s="4"/>
      <c r="D32" s="5"/>
    </row>
    <row r="33" spans="1:4" x14ac:dyDescent="0.25">
      <c r="A33" s="6"/>
      <c r="B33" s="3"/>
      <c r="C33" s="4"/>
      <c r="D33" s="5"/>
    </row>
    <row r="34" spans="1:4" ht="15.75" thickBot="1" x14ac:dyDescent="0.3">
      <c r="A34" s="9" t="s">
        <v>15</v>
      </c>
      <c r="B34" s="10">
        <f>SUM(B21:B33)</f>
        <v>95</v>
      </c>
      <c r="C34" s="10">
        <f>SUM(C21:C33)</f>
        <v>78</v>
      </c>
      <c r="D34" s="10">
        <f>SUM(D21:D33)</f>
        <v>17</v>
      </c>
    </row>
    <row r="35" spans="1:4" x14ac:dyDescent="0.25">
      <c r="A35" s="133" t="s">
        <v>16</v>
      </c>
      <c r="B35" s="134"/>
      <c r="C35" s="134"/>
      <c r="D35" s="135"/>
    </row>
    <row r="36" spans="1:4" ht="15.75" thickBot="1" x14ac:dyDescent="0.3">
      <c r="A36" s="136"/>
      <c r="B36" s="137"/>
      <c r="C36" s="137"/>
      <c r="D36" s="138"/>
    </row>
    <row r="37" spans="1:4" x14ac:dyDescent="0.25">
      <c r="A37" s="7" t="s">
        <v>1</v>
      </c>
      <c r="B37" s="8" t="s">
        <v>2</v>
      </c>
      <c r="C37" s="8" t="s">
        <v>3</v>
      </c>
      <c r="D37" s="8" t="s">
        <v>4</v>
      </c>
    </row>
    <row r="38" spans="1:4" x14ac:dyDescent="0.25">
      <c r="A38" s="6" t="s">
        <v>5</v>
      </c>
      <c r="B38" s="18">
        <v>0</v>
      </c>
      <c r="C38" s="85">
        <v>0</v>
      </c>
      <c r="D38" s="88">
        <f>B38-C38</f>
        <v>0</v>
      </c>
    </row>
    <row r="39" spans="1:4" x14ac:dyDescent="0.25">
      <c r="A39" s="6" t="s">
        <v>6</v>
      </c>
      <c r="B39" s="18">
        <v>0</v>
      </c>
      <c r="C39" s="85">
        <v>0</v>
      </c>
      <c r="D39" s="88">
        <f t="shared" ref="D39:D47" si="1">B39-C39</f>
        <v>0</v>
      </c>
    </row>
    <row r="40" spans="1:4" x14ac:dyDescent="0.25">
      <c r="A40" s="6" t="s">
        <v>7</v>
      </c>
      <c r="B40" s="86">
        <v>67</v>
      </c>
      <c r="C40" s="87">
        <v>58</v>
      </c>
      <c r="D40" s="88">
        <f t="shared" si="1"/>
        <v>9</v>
      </c>
    </row>
    <row r="41" spans="1:4" x14ac:dyDescent="0.25">
      <c r="A41" s="6" t="s">
        <v>8</v>
      </c>
      <c r="B41" s="18">
        <v>0</v>
      </c>
      <c r="C41" s="85">
        <v>0</v>
      </c>
      <c r="D41" s="88">
        <f t="shared" si="1"/>
        <v>0</v>
      </c>
    </row>
    <row r="42" spans="1:4" x14ac:dyDescent="0.25">
      <c r="A42" s="6" t="s">
        <v>9</v>
      </c>
      <c r="B42" s="18">
        <v>0</v>
      </c>
      <c r="C42" s="85">
        <v>0</v>
      </c>
      <c r="D42" s="88">
        <f t="shared" si="1"/>
        <v>0</v>
      </c>
    </row>
    <row r="43" spans="1:4" x14ac:dyDescent="0.25">
      <c r="A43" s="6" t="s">
        <v>10</v>
      </c>
      <c r="B43" s="86">
        <v>0</v>
      </c>
      <c r="C43" s="87">
        <v>0</v>
      </c>
      <c r="D43" s="88">
        <f t="shared" si="1"/>
        <v>0</v>
      </c>
    </row>
    <row r="44" spans="1:4" x14ac:dyDescent="0.25">
      <c r="A44" s="6" t="s">
        <v>11</v>
      </c>
      <c r="B44" s="18">
        <v>0</v>
      </c>
      <c r="C44" s="85">
        <v>0</v>
      </c>
      <c r="D44" s="88">
        <f t="shared" si="1"/>
        <v>0</v>
      </c>
    </row>
    <row r="45" spans="1:4" x14ac:dyDescent="0.25">
      <c r="A45" s="6" t="s">
        <v>12</v>
      </c>
      <c r="B45" s="86">
        <v>51</v>
      </c>
      <c r="C45" s="87">
        <v>46</v>
      </c>
      <c r="D45" s="88">
        <f t="shared" si="1"/>
        <v>5</v>
      </c>
    </row>
    <row r="46" spans="1:4" x14ac:dyDescent="0.25">
      <c r="A46" s="6" t="s">
        <v>13</v>
      </c>
      <c r="B46" s="18">
        <v>0</v>
      </c>
      <c r="C46" s="85">
        <v>0</v>
      </c>
      <c r="D46" s="88">
        <f t="shared" si="1"/>
        <v>0</v>
      </c>
    </row>
    <row r="47" spans="1:4" x14ac:dyDescent="0.25">
      <c r="A47" s="6" t="s">
        <v>14</v>
      </c>
      <c r="B47" s="86">
        <v>584</v>
      </c>
      <c r="C47" s="87">
        <v>514</v>
      </c>
      <c r="D47" s="88">
        <f t="shared" si="1"/>
        <v>70</v>
      </c>
    </row>
    <row r="48" spans="1:4" x14ac:dyDescent="0.25">
      <c r="A48" s="6"/>
      <c r="B48" s="3"/>
      <c r="C48" s="4"/>
      <c r="D48" s="5"/>
    </row>
    <row r="49" spans="1:4" x14ac:dyDescent="0.25">
      <c r="A49" s="6"/>
      <c r="B49" s="3"/>
      <c r="C49" s="4"/>
      <c r="D49" s="5"/>
    </row>
    <row r="50" spans="1:4" x14ac:dyDescent="0.25">
      <c r="A50" s="6"/>
      <c r="B50" s="3"/>
      <c r="C50" s="4"/>
      <c r="D50" s="5"/>
    </row>
    <row r="51" spans="1:4" ht="15.75" thickBot="1" x14ac:dyDescent="0.3">
      <c r="A51" s="9" t="s">
        <v>15</v>
      </c>
      <c r="B51" s="10">
        <f>SUM(B38:B50)</f>
        <v>702</v>
      </c>
      <c r="C51" s="10">
        <f>SUM(C38:C50)</f>
        <v>618</v>
      </c>
      <c r="D51" s="10">
        <f>SUM(D38:D50)</f>
        <v>84</v>
      </c>
    </row>
    <row r="52" spans="1:4" x14ac:dyDescent="0.25">
      <c r="A52" s="133" t="s">
        <v>17</v>
      </c>
      <c r="B52" s="134"/>
      <c r="C52" s="134"/>
      <c r="D52" s="135"/>
    </row>
    <row r="53" spans="1:4" ht="15.75" thickBot="1" x14ac:dyDescent="0.3">
      <c r="A53" s="136"/>
      <c r="B53" s="137"/>
      <c r="C53" s="137"/>
      <c r="D53" s="138"/>
    </row>
    <row r="54" spans="1:4" x14ac:dyDescent="0.25">
      <c r="A54" s="7" t="s">
        <v>1</v>
      </c>
      <c r="B54" s="8" t="s">
        <v>2</v>
      </c>
      <c r="C54" s="8" t="s">
        <v>3</v>
      </c>
      <c r="D54" s="8" t="s">
        <v>4</v>
      </c>
    </row>
    <row r="55" spans="1:4" x14ac:dyDescent="0.25">
      <c r="A55" s="6" t="s">
        <v>5</v>
      </c>
      <c r="B55" s="18">
        <v>0</v>
      </c>
      <c r="C55" s="85">
        <v>0</v>
      </c>
      <c r="D55" s="88">
        <f>B55-C55</f>
        <v>0</v>
      </c>
    </row>
    <row r="56" spans="1:4" x14ac:dyDescent="0.25">
      <c r="A56" s="6" t="s">
        <v>6</v>
      </c>
      <c r="B56" s="18">
        <v>0</v>
      </c>
      <c r="C56" s="85">
        <v>0</v>
      </c>
      <c r="D56" s="88">
        <f t="shared" ref="D56:D64" si="2">B56-C56</f>
        <v>0</v>
      </c>
    </row>
    <row r="57" spans="1:4" x14ac:dyDescent="0.25">
      <c r="A57" s="6" t="s">
        <v>7</v>
      </c>
      <c r="B57" s="86">
        <v>17</v>
      </c>
      <c r="C57" s="87">
        <v>16</v>
      </c>
      <c r="D57" s="88">
        <f t="shared" si="2"/>
        <v>1</v>
      </c>
    </row>
    <row r="58" spans="1:4" x14ac:dyDescent="0.25">
      <c r="A58" s="6" t="s">
        <v>8</v>
      </c>
      <c r="B58" s="18">
        <v>0</v>
      </c>
      <c r="C58" s="85">
        <v>0</v>
      </c>
      <c r="D58" s="88">
        <f t="shared" si="2"/>
        <v>0</v>
      </c>
    </row>
    <row r="59" spans="1:4" x14ac:dyDescent="0.25">
      <c r="A59" s="6" t="s">
        <v>9</v>
      </c>
      <c r="B59" s="18">
        <v>0</v>
      </c>
      <c r="C59" s="85">
        <v>0</v>
      </c>
      <c r="D59" s="88">
        <f t="shared" si="2"/>
        <v>0</v>
      </c>
    </row>
    <row r="60" spans="1:4" x14ac:dyDescent="0.25">
      <c r="A60" s="6" t="s">
        <v>10</v>
      </c>
      <c r="B60" s="86">
        <v>0</v>
      </c>
      <c r="C60" s="87">
        <v>0</v>
      </c>
      <c r="D60" s="88">
        <f t="shared" si="2"/>
        <v>0</v>
      </c>
    </row>
    <row r="61" spans="1:4" x14ac:dyDescent="0.25">
      <c r="A61" s="6" t="s">
        <v>11</v>
      </c>
      <c r="B61" s="18">
        <v>0</v>
      </c>
      <c r="C61" s="85">
        <v>0</v>
      </c>
      <c r="D61" s="88">
        <f t="shared" si="2"/>
        <v>0</v>
      </c>
    </row>
    <row r="62" spans="1:4" x14ac:dyDescent="0.25">
      <c r="A62" s="6" t="s">
        <v>12</v>
      </c>
      <c r="B62" s="86">
        <v>6</v>
      </c>
      <c r="C62" s="87">
        <v>5</v>
      </c>
      <c r="D62" s="88">
        <f t="shared" si="2"/>
        <v>1</v>
      </c>
    </row>
    <row r="63" spans="1:4" x14ac:dyDescent="0.25">
      <c r="A63" s="6" t="s">
        <v>13</v>
      </c>
      <c r="B63" s="18">
        <v>0</v>
      </c>
      <c r="C63" s="85">
        <v>0</v>
      </c>
      <c r="D63" s="88">
        <f t="shared" si="2"/>
        <v>0</v>
      </c>
    </row>
    <row r="64" spans="1:4" x14ac:dyDescent="0.25">
      <c r="A64" s="6" t="s">
        <v>14</v>
      </c>
      <c r="B64" s="86">
        <v>37</v>
      </c>
      <c r="C64" s="87">
        <v>33</v>
      </c>
      <c r="D64" s="88">
        <f t="shared" si="2"/>
        <v>4</v>
      </c>
    </row>
    <row r="65" spans="1:4" x14ac:dyDescent="0.25">
      <c r="A65" s="6"/>
      <c r="B65" s="3"/>
      <c r="C65" s="4"/>
      <c r="D65" s="5"/>
    </row>
    <row r="66" spans="1:4" x14ac:dyDescent="0.25">
      <c r="A66" s="6"/>
      <c r="B66" s="3"/>
      <c r="C66" s="4"/>
      <c r="D66" s="5"/>
    </row>
    <row r="67" spans="1:4" x14ac:dyDescent="0.25">
      <c r="A67" s="6"/>
      <c r="B67" s="3"/>
      <c r="C67" s="4"/>
      <c r="D67" s="5"/>
    </row>
    <row r="68" spans="1:4" ht="15.75" thickBot="1" x14ac:dyDescent="0.3">
      <c r="A68" s="9" t="s">
        <v>15</v>
      </c>
      <c r="B68" s="10">
        <f>SUM(B55:B67)</f>
        <v>60</v>
      </c>
      <c r="C68" s="10">
        <f t="shared" ref="C68:D68" si="3">SUM(C55:C67)</f>
        <v>54</v>
      </c>
      <c r="D68" s="10">
        <f t="shared" si="3"/>
        <v>6</v>
      </c>
    </row>
    <row r="69" spans="1:4" x14ac:dyDescent="0.25">
      <c r="A69" s="133" t="s">
        <v>18</v>
      </c>
      <c r="B69" s="134"/>
      <c r="C69" s="134"/>
      <c r="D69" s="135"/>
    </row>
    <row r="70" spans="1:4" ht="15.75" thickBot="1" x14ac:dyDescent="0.3">
      <c r="A70" s="136"/>
      <c r="B70" s="137"/>
      <c r="C70" s="137"/>
      <c r="D70" s="138"/>
    </row>
    <row r="71" spans="1:4" x14ac:dyDescent="0.25">
      <c r="A71" s="7" t="s">
        <v>1</v>
      </c>
      <c r="B71" s="8" t="s">
        <v>2</v>
      </c>
      <c r="C71" s="8" t="s">
        <v>3</v>
      </c>
      <c r="D71" s="8" t="s">
        <v>4</v>
      </c>
    </row>
    <row r="72" spans="1:4" x14ac:dyDescent="0.25">
      <c r="A72" s="6" t="s">
        <v>5</v>
      </c>
      <c r="B72" s="18">
        <v>0</v>
      </c>
      <c r="C72" s="85">
        <v>0</v>
      </c>
      <c r="D72" s="88">
        <f>B72-C72</f>
        <v>0</v>
      </c>
    </row>
    <row r="73" spans="1:4" x14ac:dyDescent="0.25">
      <c r="A73" s="6" t="s">
        <v>6</v>
      </c>
      <c r="B73" s="18">
        <v>0</v>
      </c>
      <c r="C73" s="85">
        <v>0</v>
      </c>
      <c r="D73" s="88">
        <f t="shared" ref="D73:D81" si="4">B73-C73</f>
        <v>0</v>
      </c>
    </row>
    <row r="74" spans="1:4" x14ac:dyDescent="0.25">
      <c r="A74" s="6" t="s">
        <v>7</v>
      </c>
      <c r="B74" s="86">
        <v>51</v>
      </c>
      <c r="C74" s="87">
        <v>49</v>
      </c>
      <c r="D74" s="88">
        <f t="shared" si="4"/>
        <v>2</v>
      </c>
    </row>
    <row r="75" spans="1:4" x14ac:dyDescent="0.25">
      <c r="A75" s="6" t="s">
        <v>8</v>
      </c>
      <c r="B75" s="18">
        <v>0</v>
      </c>
      <c r="C75" s="85">
        <v>0</v>
      </c>
      <c r="D75" s="88">
        <f t="shared" si="4"/>
        <v>0</v>
      </c>
    </row>
    <row r="76" spans="1:4" x14ac:dyDescent="0.25">
      <c r="A76" s="6" t="s">
        <v>9</v>
      </c>
      <c r="B76" s="18">
        <v>0</v>
      </c>
      <c r="C76" s="85">
        <v>0</v>
      </c>
      <c r="D76" s="88">
        <f t="shared" si="4"/>
        <v>0</v>
      </c>
    </row>
    <row r="77" spans="1:4" x14ac:dyDescent="0.25">
      <c r="A77" s="6" t="s">
        <v>10</v>
      </c>
      <c r="B77" s="86">
        <v>0</v>
      </c>
      <c r="C77" s="87">
        <v>0</v>
      </c>
      <c r="D77" s="88">
        <f t="shared" si="4"/>
        <v>0</v>
      </c>
    </row>
    <row r="78" spans="1:4" x14ac:dyDescent="0.25">
      <c r="A78" s="6" t="s">
        <v>11</v>
      </c>
      <c r="B78" s="18">
        <v>0</v>
      </c>
      <c r="C78" s="85">
        <v>0</v>
      </c>
      <c r="D78" s="88">
        <f t="shared" si="4"/>
        <v>0</v>
      </c>
    </row>
    <row r="79" spans="1:4" x14ac:dyDescent="0.25">
      <c r="A79" s="6" t="s">
        <v>12</v>
      </c>
      <c r="B79" s="86">
        <v>23</v>
      </c>
      <c r="C79" s="87">
        <v>22</v>
      </c>
      <c r="D79" s="88">
        <f t="shared" si="4"/>
        <v>1</v>
      </c>
    </row>
    <row r="80" spans="1:4" x14ac:dyDescent="0.25">
      <c r="A80" s="6" t="s">
        <v>13</v>
      </c>
      <c r="B80" s="18">
        <v>0</v>
      </c>
      <c r="C80" s="85">
        <v>0</v>
      </c>
      <c r="D80" s="88">
        <f t="shared" si="4"/>
        <v>0</v>
      </c>
    </row>
    <row r="81" spans="1:4" x14ac:dyDescent="0.25">
      <c r="A81" s="6" t="s">
        <v>14</v>
      </c>
      <c r="B81" s="86">
        <v>326</v>
      </c>
      <c r="C81" s="87">
        <v>259</v>
      </c>
      <c r="D81" s="88">
        <f t="shared" si="4"/>
        <v>67</v>
      </c>
    </row>
    <row r="82" spans="1:4" x14ac:dyDescent="0.25">
      <c r="A82" s="6"/>
      <c r="B82" s="3"/>
      <c r="C82" s="4"/>
      <c r="D82" s="5"/>
    </row>
    <row r="83" spans="1:4" x14ac:dyDescent="0.25">
      <c r="A83" s="6"/>
      <c r="B83" s="3"/>
      <c r="C83" s="4"/>
      <c r="D83" s="5"/>
    </row>
    <row r="84" spans="1:4" x14ac:dyDescent="0.25">
      <c r="A84" s="6"/>
      <c r="B84" s="3"/>
      <c r="C84" s="4"/>
      <c r="D84" s="5"/>
    </row>
    <row r="85" spans="1:4" ht="15.75" thickBot="1" x14ac:dyDescent="0.3">
      <c r="A85" s="11" t="s">
        <v>15</v>
      </c>
      <c r="B85" s="12">
        <f>SUM(B72:B84)</f>
        <v>400</v>
      </c>
      <c r="C85" s="12">
        <f>SUM(C72:C84)</f>
        <v>330</v>
      </c>
      <c r="D85" s="12">
        <f>SUM(D72:D84)</f>
        <v>70</v>
      </c>
    </row>
  </sheetData>
  <mergeCells count="13">
    <mergeCell ref="B2:C2"/>
    <mergeCell ref="B3:C3"/>
    <mergeCell ref="A6:B8"/>
    <mergeCell ref="A9:A11"/>
    <mergeCell ref="B9:B11"/>
    <mergeCell ref="C9:C11"/>
    <mergeCell ref="A69:D70"/>
    <mergeCell ref="A16:A17"/>
    <mergeCell ref="B16:B17"/>
    <mergeCell ref="C16:C17"/>
    <mergeCell ref="A18:D19"/>
    <mergeCell ref="A35:D36"/>
    <mergeCell ref="A52:D53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5"/>
  <sheetViews>
    <sheetView showGridLines="0" workbookViewId="0">
      <selection activeCell="B2" sqref="B2:C2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6"/>
      <c r="B1" s="16"/>
      <c r="C1" s="16"/>
      <c r="D1" s="16"/>
    </row>
    <row r="2" spans="1:4" x14ac:dyDescent="0.25">
      <c r="A2" s="16"/>
      <c r="B2" s="139" t="s">
        <v>77</v>
      </c>
      <c r="C2" s="140"/>
      <c r="D2" s="16"/>
    </row>
    <row r="3" spans="1:4" ht="15.75" thickBot="1" x14ac:dyDescent="0.3">
      <c r="A3" s="16"/>
      <c r="B3" s="141" t="s">
        <v>71</v>
      </c>
      <c r="C3" s="142"/>
      <c r="D3" s="16"/>
    </row>
    <row r="4" spans="1:4" x14ac:dyDescent="0.25">
      <c r="A4" s="16"/>
      <c r="B4" s="16"/>
      <c r="C4" s="16"/>
      <c r="D4" s="16"/>
    </row>
    <row r="5" spans="1:4" ht="15.75" thickBot="1" x14ac:dyDescent="0.3">
      <c r="A5" s="16"/>
      <c r="B5" s="16"/>
      <c r="C5" s="16"/>
      <c r="D5" s="16"/>
    </row>
    <row r="6" spans="1:4" x14ac:dyDescent="0.25">
      <c r="A6" s="143" t="s">
        <v>19</v>
      </c>
      <c r="B6" s="144"/>
      <c r="C6" s="13"/>
      <c r="D6" s="16"/>
    </row>
    <row r="7" spans="1:4" x14ac:dyDescent="0.25">
      <c r="A7" s="145"/>
      <c r="B7" s="146"/>
      <c r="C7" s="14"/>
      <c r="D7" s="16"/>
    </row>
    <row r="8" spans="1:4" ht="15.75" thickBot="1" x14ac:dyDescent="0.3">
      <c r="A8" s="147"/>
      <c r="B8" s="148"/>
      <c r="C8" s="15"/>
      <c r="D8" s="16"/>
    </row>
    <row r="9" spans="1:4" x14ac:dyDescent="0.25">
      <c r="A9" s="149" t="s">
        <v>20</v>
      </c>
      <c r="B9" s="152" t="s">
        <v>67</v>
      </c>
      <c r="C9" s="155" t="s">
        <v>22</v>
      </c>
      <c r="D9" s="16"/>
    </row>
    <row r="10" spans="1:4" x14ac:dyDescent="0.25">
      <c r="A10" s="150"/>
      <c r="B10" s="153"/>
      <c r="C10" s="156"/>
      <c r="D10" s="16"/>
    </row>
    <row r="11" spans="1:4" ht="15.75" thickBot="1" x14ac:dyDescent="0.3">
      <c r="A11" s="151"/>
      <c r="B11" s="154"/>
      <c r="C11" s="157"/>
      <c r="D11" s="16"/>
    </row>
    <row r="12" spans="1:4" x14ac:dyDescent="0.25">
      <c r="A12" s="17" t="s">
        <v>23</v>
      </c>
      <c r="B12" s="18">
        <f>+B34</f>
        <v>140</v>
      </c>
      <c r="C12" s="19">
        <f>+B12/B16</f>
        <v>8.1442699243746364E-2</v>
      </c>
      <c r="D12" s="16"/>
    </row>
    <row r="13" spans="1:4" x14ac:dyDescent="0.25">
      <c r="A13" s="17" t="s">
        <v>24</v>
      </c>
      <c r="B13" s="18">
        <f>+B51</f>
        <v>1040</v>
      </c>
      <c r="C13" s="20">
        <f>+B13/B16</f>
        <v>0.60500290866783013</v>
      </c>
      <c r="D13" s="16"/>
    </row>
    <row r="14" spans="1:4" x14ac:dyDescent="0.25">
      <c r="A14" s="17" t="s">
        <v>25</v>
      </c>
      <c r="B14" s="18">
        <f>+B68</f>
        <v>72</v>
      </c>
      <c r="C14" s="20">
        <f>+B14/B16</f>
        <v>4.1884816753926704E-2</v>
      </c>
      <c r="D14" s="16"/>
    </row>
    <row r="15" spans="1:4" x14ac:dyDescent="0.25">
      <c r="A15" s="80" t="s">
        <v>18</v>
      </c>
      <c r="B15" s="22">
        <f>+B85</f>
        <v>467</v>
      </c>
      <c r="C15" s="20">
        <f>+B15/B16</f>
        <v>0.27166957533449682</v>
      </c>
      <c r="D15" s="16"/>
    </row>
    <row r="16" spans="1:4" x14ac:dyDescent="0.25">
      <c r="A16" s="158" t="s">
        <v>26</v>
      </c>
      <c r="B16" s="160">
        <f>SUM(B12:B15)</f>
        <v>1719</v>
      </c>
      <c r="C16" s="162">
        <f>SUM(C12:C15)</f>
        <v>1</v>
      </c>
      <c r="D16" s="16"/>
    </row>
    <row r="17" spans="1:4" ht="15.75" thickBot="1" x14ac:dyDescent="0.3">
      <c r="A17" s="159"/>
      <c r="B17" s="161"/>
      <c r="C17" s="163"/>
      <c r="D17" s="16"/>
    </row>
    <row r="18" spans="1:4" x14ac:dyDescent="0.25">
      <c r="A18" s="133" t="s">
        <v>0</v>
      </c>
      <c r="B18" s="134"/>
      <c r="C18" s="134"/>
      <c r="D18" s="135"/>
    </row>
    <row r="19" spans="1:4" ht="15.75" thickBot="1" x14ac:dyDescent="0.3">
      <c r="A19" s="136"/>
      <c r="B19" s="137"/>
      <c r="C19" s="137"/>
      <c r="D19" s="138"/>
    </row>
    <row r="20" spans="1:4" x14ac:dyDescent="0.25">
      <c r="A20" s="7" t="s">
        <v>1</v>
      </c>
      <c r="B20" s="8" t="s">
        <v>2</v>
      </c>
      <c r="C20" s="8" t="s">
        <v>3</v>
      </c>
      <c r="D20" s="8" t="s">
        <v>4</v>
      </c>
    </row>
    <row r="21" spans="1:4" x14ac:dyDescent="0.25">
      <c r="A21" s="6" t="s">
        <v>5</v>
      </c>
      <c r="B21" s="18">
        <v>0</v>
      </c>
      <c r="C21" s="85">
        <v>0</v>
      </c>
      <c r="D21" s="88">
        <f>B21-C21</f>
        <v>0</v>
      </c>
    </row>
    <row r="22" spans="1:4" x14ac:dyDescent="0.25">
      <c r="A22" s="6" t="s">
        <v>6</v>
      </c>
      <c r="B22" s="18">
        <v>0</v>
      </c>
      <c r="C22" s="85">
        <v>0</v>
      </c>
      <c r="D22" s="88">
        <f t="shared" ref="D22:D30" si="0">B22-C22</f>
        <v>0</v>
      </c>
    </row>
    <row r="23" spans="1:4" x14ac:dyDescent="0.25">
      <c r="A23" s="6" t="s">
        <v>7</v>
      </c>
      <c r="B23" s="86">
        <v>32</v>
      </c>
      <c r="C23" s="87">
        <v>29</v>
      </c>
      <c r="D23" s="88">
        <f t="shared" si="0"/>
        <v>3</v>
      </c>
    </row>
    <row r="24" spans="1:4" x14ac:dyDescent="0.25">
      <c r="A24" s="6" t="s">
        <v>8</v>
      </c>
      <c r="B24" s="18">
        <v>0</v>
      </c>
      <c r="C24" s="85">
        <v>0</v>
      </c>
      <c r="D24" s="88">
        <f t="shared" si="0"/>
        <v>0</v>
      </c>
    </row>
    <row r="25" spans="1:4" x14ac:dyDescent="0.25">
      <c r="A25" s="6" t="s">
        <v>9</v>
      </c>
      <c r="B25" s="18">
        <v>0</v>
      </c>
      <c r="C25" s="85">
        <v>0</v>
      </c>
      <c r="D25" s="88">
        <f t="shared" si="0"/>
        <v>0</v>
      </c>
    </row>
    <row r="26" spans="1:4" x14ac:dyDescent="0.25">
      <c r="A26" s="6" t="s">
        <v>10</v>
      </c>
      <c r="B26" s="86">
        <v>0</v>
      </c>
      <c r="C26" s="87">
        <v>0</v>
      </c>
      <c r="D26" s="88">
        <f t="shared" si="0"/>
        <v>0</v>
      </c>
    </row>
    <row r="27" spans="1:4" x14ac:dyDescent="0.25">
      <c r="A27" s="6" t="s">
        <v>11</v>
      </c>
      <c r="B27" s="18">
        <v>0</v>
      </c>
      <c r="C27" s="85">
        <v>0</v>
      </c>
      <c r="D27" s="88">
        <f t="shared" si="0"/>
        <v>0</v>
      </c>
    </row>
    <row r="28" spans="1:4" x14ac:dyDescent="0.25">
      <c r="A28" s="6" t="s">
        <v>12</v>
      </c>
      <c r="B28" s="86">
        <v>13</v>
      </c>
      <c r="C28" s="87">
        <v>12</v>
      </c>
      <c r="D28" s="88">
        <f t="shared" si="0"/>
        <v>1</v>
      </c>
    </row>
    <row r="29" spans="1:4" x14ac:dyDescent="0.25">
      <c r="A29" s="6" t="s">
        <v>13</v>
      </c>
      <c r="B29" s="18">
        <v>0</v>
      </c>
      <c r="C29" s="85">
        <v>0</v>
      </c>
      <c r="D29" s="88">
        <f t="shared" si="0"/>
        <v>0</v>
      </c>
    </row>
    <row r="30" spans="1:4" x14ac:dyDescent="0.25">
      <c r="A30" s="6" t="s">
        <v>14</v>
      </c>
      <c r="B30" s="86">
        <v>95</v>
      </c>
      <c r="C30" s="87">
        <v>66</v>
      </c>
      <c r="D30" s="88">
        <f t="shared" si="0"/>
        <v>29</v>
      </c>
    </row>
    <row r="31" spans="1:4" x14ac:dyDescent="0.25">
      <c r="A31" s="6"/>
      <c r="B31" s="3"/>
      <c r="C31" s="4"/>
      <c r="D31" s="5"/>
    </row>
    <row r="32" spans="1:4" x14ac:dyDescent="0.25">
      <c r="A32" s="6"/>
      <c r="B32" s="3"/>
      <c r="C32" s="4"/>
      <c r="D32" s="5"/>
    </row>
    <row r="33" spans="1:4" x14ac:dyDescent="0.25">
      <c r="A33" s="6"/>
      <c r="B33" s="3"/>
      <c r="C33" s="4"/>
      <c r="D33" s="5"/>
    </row>
    <row r="34" spans="1:4" ht="15.75" thickBot="1" x14ac:dyDescent="0.3">
      <c r="A34" s="9" t="s">
        <v>15</v>
      </c>
      <c r="B34" s="10">
        <f>SUM(B21:B30)</f>
        <v>140</v>
      </c>
      <c r="C34" s="10">
        <f>SUM(C21:C30)</f>
        <v>107</v>
      </c>
      <c r="D34" s="10">
        <f>SUM(D21:D30)</f>
        <v>33</v>
      </c>
    </row>
    <row r="35" spans="1:4" x14ac:dyDescent="0.25">
      <c r="A35" s="133" t="s">
        <v>16</v>
      </c>
      <c r="B35" s="134"/>
      <c r="C35" s="134"/>
      <c r="D35" s="135"/>
    </row>
    <row r="36" spans="1:4" ht="15.75" thickBot="1" x14ac:dyDescent="0.3">
      <c r="A36" s="136"/>
      <c r="B36" s="137"/>
      <c r="C36" s="137"/>
      <c r="D36" s="138"/>
    </row>
    <row r="37" spans="1:4" x14ac:dyDescent="0.25">
      <c r="A37" s="7" t="s">
        <v>1</v>
      </c>
      <c r="B37" s="8" t="s">
        <v>2</v>
      </c>
      <c r="C37" s="8" t="s">
        <v>3</v>
      </c>
      <c r="D37" s="8" t="s">
        <v>4</v>
      </c>
    </row>
    <row r="38" spans="1:4" x14ac:dyDescent="0.25">
      <c r="A38" s="6" t="s">
        <v>5</v>
      </c>
      <c r="B38" s="18">
        <v>0</v>
      </c>
      <c r="C38" s="85">
        <v>0</v>
      </c>
      <c r="D38" s="88">
        <f>B38-C38</f>
        <v>0</v>
      </c>
    </row>
    <row r="39" spans="1:4" x14ac:dyDescent="0.25">
      <c r="A39" s="6" t="s">
        <v>6</v>
      </c>
      <c r="B39" s="18">
        <v>0</v>
      </c>
      <c r="C39" s="85">
        <v>0</v>
      </c>
      <c r="D39" s="88">
        <f t="shared" ref="D39:D47" si="1">B39-C39</f>
        <v>0</v>
      </c>
    </row>
    <row r="40" spans="1:4" x14ac:dyDescent="0.25">
      <c r="A40" s="6" t="s">
        <v>7</v>
      </c>
      <c r="B40" s="86">
        <v>91</v>
      </c>
      <c r="C40" s="87">
        <v>83</v>
      </c>
      <c r="D40" s="88">
        <f t="shared" si="1"/>
        <v>8</v>
      </c>
    </row>
    <row r="41" spans="1:4" x14ac:dyDescent="0.25">
      <c r="A41" s="6" t="s">
        <v>8</v>
      </c>
      <c r="B41" s="18">
        <v>0</v>
      </c>
      <c r="C41" s="85">
        <v>0</v>
      </c>
      <c r="D41" s="88">
        <f t="shared" si="1"/>
        <v>0</v>
      </c>
    </row>
    <row r="42" spans="1:4" x14ac:dyDescent="0.25">
      <c r="A42" s="6" t="s">
        <v>9</v>
      </c>
      <c r="B42" s="18">
        <v>0</v>
      </c>
      <c r="C42" s="85">
        <v>0</v>
      </c>
      <c r="D42" s="88">
        <f t="shared" si="1"/>
        <v>0</v>
      </c>
    </row>
    <row r="43" spans="1:4" x14ac:dyDescent="0.25">
      <c r="A43" s="6" t="s">
        <v>10</v>
      </c>
      <c r="B43" s="86">
        <v>0</v>
      </c>
      <c r="C43" s="87">
        <v>0</v>
      </c>
      <c r="D43" s="88">
        <f t="shared" si="1"/>
        <v>0</v>
      </c>
    </row>
    <row r="44" spans="1:4" x14ac:dyDescent="0.25">
      <c r="A44" s="6" t="s">
        <v>11</v>
      </c>
      <c r="B44" s="18">
        <v>0</v>
      </c>
      <c r="C44" s="85">
        <v>0</v>
      </c>
      <c r="D44" s="88">
        <f t="shared" si="1"/>
        <v>0</v>
      </c>
    </row>
    <row r="45" spans="1:4" x14ac:dyDescent="0.25">
      <c r="A45" s="6" t="s">
        <v>12</v>
      </c>
      <c r="B45" s="86">
        <v>51</v>
      </c>
      <c r="C45" s="87">
        <v>37</v>
      </c>
      <c r="D45" s="88">
        <f t="shared" si="1"/>
        <v>14</v>
      </c>
    </row>
    <row r="46" spans="1:4" x14ac:dyDescent="0.25">
      <c r="A46" s="6" t="s">
        <v>13</v>
      </c>
      <c r="B46" s="18">
        <v>0</v>
      </c>
      <c r="C46" s="85">
        <v>0</v>
      </c>
      <c r="D46" s="88">
        <f t="shared" si="1"/>
        <v>0</v>
      </c>
    </row>
    <row r="47" spans="1:4" x14ac:dyDescent="0.25">
      <c r="A47" s="6" t="s">
        <v>14</v>
      </c>
      <c r="B47" s="86">
        <v>898</v>
      </c>
      <c r="C47" s="87">
        <v>620</v>
      </c>
      <c r="D47" s="88">
        <f t="shared" si="1"/>
        <v>278</v>
      </c>
    </row>
    <row r="48" spans="1:4" x14ac:dyDescent="0.25">
      <c r="A48" s="6"/>
      <c r="B48" s="3"/>
      <c r="C48" s="4"/>
      <c r="D48" s="5"/>
    </row>
    <row r="49" spans="1:4" x14ac:dyDescent="0.25">
      <c r="A49" s="6"/>
      <c r="B49" s="3"/>
      <c r="C49" s="4"/>
      <c r="D49" s="5"/>
    </row>
    <row r="50" spans="1:4" x14ac:dyDescent="0.25">
      <c r="A50" s="6"/>
      <c r="B50" s="3"/>
      <c r="C50" s="4"/>
      <c r="D50" s="5"/>
    </row>
    <row r="51" spans="1:4" ht="15.75" thickBot="1" x14ac:dyDescent="0.3">
      <c r="A51" s="9" t="s">
        <v>15</v>
      </c>
      <c r="B51" s="10">
        <f>SUM(B38:B50)</f>
        <v>1040</v>
      </c>
      <c r="C51" s="10">
        <f>SUM(C38:C50)</f>
        <v>740</v>
      </c>
      <c r="D51" s="10">
        <f>SUM(D38:D50)</f>
        <v>300</v>
      </c>
    </row>
    <row r="52" spans="1:4" x14ac:dyDescent="0.25">
      <c r="A52" s="133" t="s">
        <v>17</v>
      </c>
      <c r="B52" s="134"/>
      <c r="C52" s="134"/>
      <c r="D52" s="135"/>
    </row>
    <row r="53" spans="1:4" ht="15.75" thickBot="1" x14ac:dyDescent="0.3">
      <c r="A53" s="136"/>
      <c r="B53" s="137"/>
      <c r="C53" s="137"/>
      <c r="D53" s="138"/>
    </row>
    <row r="54" spans="1:4" x14ac:dyDescent="0.25">
      <c r="A54" s="7" t="s">
        <v>1</v>
      </c>
      <c r="B54" s="8" t="s">
        <v>2</v>
      </c>
      <c r="C54" s="8" t="s">
        <v>3</v>
      </c>
      <c r="D54" s="8" t="s">
        <v>4</v>
      </c>
    </row>
    <row r="55" spans="1:4" x14ac:dyDescent="0.25">
      <c r="A55" s="6" t="s">
        <v>5</v>
      </c>
      <c r="B55" s="1">
        <v>0</v>
      </c>
      <c r="C55" s="2">
        <v>0</v>
      </c>
      <c r="D55" s="91">
        <f>B55-C55</f>
        <v>0</v>
      </c>
    </row>
    <row r="56" spans="1:4" x14ac:dyDescent="0.25">
      <c r="A56" s="6" t="s">
        <v>6</v>
      </c>
      <c r="B56" s="1">
        <v>0</v>
      </c>
      <c r="C56" s="2">
        <v>0</v>
      </c>
      <c r="D56" s="91">
        <f t="shared" ref="D56:D64" si="2">B56-C56</f>
        <v>0</v>
      </c>
    </row>
    <row r="57" spans="1:4" x14ac:dyDescent="0.25">
      <c r="A57" s="6" t="s">
        <v>7</v>
      </c>
      <c r="B57" s="89">
        <v>21</v>
      </c>
      <c r="C57" s="90">
        <v>18</v>
      </c>
      <c r="D57" s="91">
        <f t="shared" si="2"/>
        <v>3</v>
      </c>
    </row>
    <row r="58" spans="1:4" x14ac:dyDescent="0.25">
      <c r="A58" s="6" t="s">
        <v>8</v>
      </c>
      <c r="B58" s="1">
        <v>0</v>
      </c>
      <c r="C58" s="2">
        <v>0</v>
      </c>
      <c r="D58" s="91">
        <f t="shared" si="2"/>
        <v>0</v>
      </c>
    </row>
    <row r="59" spans="1:4" x14ac:dyDescent="0.25">
      <c r="A59" s="6" t="s">
        <v>9</v>
      </c>
      <c r="B59" s="1">
        <v>0</v>
      </c>
      <c r="C59" s="2">
        <v>0</v>
      </c>
      <c r="D59" s="91">
        <f t="shared" si="2"/>
        <v>0</v>
      </c>
    </row>
    <row r="60" spans="1:4" x14ac:dyDescent="0.25">
      <c r="A60" s="6" t="s">
        <v>10</v>
      </c>
      <c r="B60" s="89">
        <v>0</v>
      </c>
      <c r="C60" s="90">
        <v>0</v>
      </c>
      <c r="D60" s="91">
        <f t="shared" si="2"/>
        <v>0</v>
      </c>
    </row>
    <row r="61" spans="1:4" x14ac:dyDescent="0.25">
      <c r="A61" s="6" t="s">
        <v>11</v>
      </c>
      <c r="B61" s="1">
        <v>0</v>
      </c>
      <c r="C61" s="2">
        <v>0</v>
      </c>
      <c r="D61" s="91">
        <f t="shared" si="2"/>
        <v>0</v>
      </c>
    </row>
    <row r="62" spans="1:4" x14ac:dyDescent="0.25">
      <c r="A62" s="6" t="s">
        <v>12</v>
      </c>
      <c r="B62" s="89">
        <v>5</v>
      </c>
      <c r="C62" s="90">
        <v>5</v>
      </c>
      <c r="D62" s="91">
        <f t="shared" si="2"/>
        <v>0</v>
      </c>
    </row>
    <row r="63" spans="1:4" x14ac:dyDescent="0.25">
      <c r="A63" s="6" t="s">
        <v>13</v>
      </c>
      <c r="B63" s="1">
        <v>0</v>
      </c>
      <c r="C63" s="2">
        <v>0</v>
      </c>
      <c r="D63" s="91">
        <f t="shared" si="2"/>
        <v>0</v>
      </c>
    </row>
    <row r="64" spans="1:4" x14ac:dyDescent="0.25">
      <c r="A64" s="6" t="s">
        <v>14</v>
      </c>
      <c r="B64" s="89">
        <v>46</v>
      </c>
      <c r="C64" s="90">
        <v>38</v>
      </c>
      <c r="D64" s="91">
        <f t="shared" si="2"/>
        <v>8</v>
      </c>
    </row>
    <row r="65" spans="1:4" x14ac:dyDescent="0.25">
      <c r="A65" s="6"/>
      <c r="B65" s="3"/>
      <c r="C65" s="4"/>
      <c r="D65" s="5"/>
    </row>
    <row r="66" spans="1:4" x14ac:dyDescent="0.25">
      <c r="A66" s="6"/>
      <c r="B66" s="3"/>
      <c r="C66" s="4"/>
      <c r="D66" s="5"/>
    </row>
    <row r="67" spans="1:4" x14ac:dyDescent="0.25">
      <c r="A67" s="6"/>
      <c r="B67" s="3"/>
      <c r="C67" s="4"/>
      <c r="D67" s="5"/>
    </row>
    <row r="68" spans="1:4" ht="15.75" thickBot="1" x14ac:dyDescent="0.3">
      <c r="A68" s="9" t="s">
        <v>15</v>
      </c>
      <c r="B68" s="10">
        <f>SUM(B55:B67)</f>
        <v>72</v>
      </c>
      <c r="C68" s="10">
        <f>SUM(C55:C67)</f>
        <v>61</v>
      </c>
      <c r="D68" s="10">
        <f>SUM(D55:D67)</f>
        <v>11</v>
      </c>
    </row>
    <row r="69" spans="1:4" x14ac:dyDescent="0.25">
      <c r="A69" s="133" t="s">
        <v>18</v>
      </c>
      <c r="B69" s="134"/>
      <c r="C69" s="134"/>
      <c r="D69" s="135"/>
    </row>
    <row r="70" spans="1:4" ht="15.75" thickBot="1" x14ac:dyDescent="0.3">
      <c r="A70" s="136"/>
      <c r="B70" s="137"/>
      <c r="C70" s="137"/>
      <c r="D70" s="138"/>
    </row>
    <row r="71" spans="1:4" x14ac:dyDescent="0.25">
      <c r="A71" s="7" t="s">
        <v>1</v>
      </c>
      <c r="B71" s="8" t="s">
        <v>2</v>
      </c>
      <c r="C71" s="8" t="s">
        <v>3</v>
      </c>
      <c r="D71" s="8" t="s">
        <v>4</v>
      </c>
    </row>
    <row r="72" spans="1:4" x14ac:dyDescent="0.25">
      <c r="A72" s="6" t="s">
        <v>5</v>
      </c>
      <c r="B72" s="18">
        <v>0</v>
      </c>
      <c r="C72" s="85">
        <v>0</v>
      </c>
      <c r="D72" s="88">
        <f>B72-C72</f>
        <v>0</v>
      </c>
    </row>
    <row r="73" spans="1:4" x14ac:dyDescent="0.25">
      <c r="A73" s="6" t="s">
        <v>6</v>
      </c>
      <c r="B73" s="18">
        <v>0</v>
      </c>
      <c r="C73" s="85">
        <v>0</v>
      </c>
      <c r="D73" s="88">
        <f t="shared" ref="D73:D81" si="3">B73-C73</f>
        <v>0</v>
      </c>
    </row>
    <row r="74" spans="1:4" x14ac:dyDescent="0.25">
      <c r="A74" s="6" t="s">
        <v>7</v>
      </c>
      <c r="B74" s="86">
        <v>72</v>
      </c>
      <c r="C74" s="87">
        <v>62</v>
      </c>
      <c r="D74" s="88">
        <f t="shared" si="3"/>
        <v>10</v>
      </c>
    </row>
    <row r="75" spans="1:4" x14ac:dyDescent="0.25">
      <c r="A75" s="6" t="s">
        <v>8</v>
      </c>
      <c r="B75" s="18">
        <v>0</v>
      </c>
      <c r="C75" s="85">
        <v>0</v>
      </c>
      <c r="D75" s="88">
        <f t="shared" si="3"/>
        <v>0</v>
      </c>
    </row>
    <row r="76" spans="1:4" x14ac:dyDescent="0.25">
      <c r="A76" s="6" t="s">
        <v>9</v>
      </c>
      <c r="B76" s="18">
        <v>0</v>
      </c>
      <c r="C76" s="85">
        <v>0</v>
      </c>
      <c r="D76" s="88">
        <f t="shared" si="3"/>
        <v>0</v>
      </c>
    </row>
    <row r="77" spans="1:4" x14ac:dyDescent="0.25">
      <c r="A77" s="6" t="s">
        <v>10</v>
      </c>
      <c r="B77" s="86">
        <v>2</v>
      </c>
      <c r="C77" s="87">
        <v>2</v>
      </c>
      <c r="D77" s="88">
        <f t="shared" si="3"/>
        <v>0</v>
      </c>
    </row>
    <row r="78" spans="1:4" x14ac:dyDescent="0.25">
      <c r="A78" s="6" t="s">
        <v>11</v>
      </c>
      <c r="B78" s="18">
        <v>0</v>
      </c>
      <c r="C78" s="85">
        <v>0</v>
      </c>
      <c r="D78" s="88">
        <f t="shared" si="3"/>
        <v>0</v>
      </c>
    </row>
    <row r="79" spans="1:4" x14ac:dyDescent="0.25">
      <c r="A79" s="6" t="s">
        <v>12</v>
      </c>
      <c r="B79" s="86">
        <v>18</v>
      </c>
      <c r="C79" s="87">
        <v>14</v>
      </c>
      <c r="D79" s="88">
        <f t="shared" si="3"/>
        <v>4</v>
      </c>
    </row>
    <row r="80" spans="1:4" x14ac:dyDescent="0.25">
      <c r="A80" s="6" t="s">
        <v>13</v>
      </c>
      <c r="B80" s="18">
        <v>0</v>
      </c>
      <c r="C80" s="85">
        <v>0</v>
      </c>
      <c r="D80" s="88">
        <f t="shared" si="3"/>
        <v>0</v>
      </c>
    </row>
    <row r="81" spans="1:4" x14ac:dyDescent="0.25">
      <c r="A81" s="6" t="s">
        <v>14</v>
      </c>
      <c r="B81" s="86">
        <v>375</v>
      </c>
      <c r="C81" s="87">
        <v>299</v>
      </c>
      <c r="D81" s="88">
        <f t="shared" si="3"/>
        <v>76</v>
      </c>
    </row>
    <row r="82" spans="1:4" x14ac:dyDescent="0.25">
      <c r="A82" s="6"/>
      <c r="B82" s="3"/>
      <c r="C82" s="4"/>
      <c r="D82" s="5"/>
    </row>
    <row r="83" spans="1:4" x14ac:dyDescent="0.25">
      <c r="A83" s="6"/>
      <c r="B83" s="3"/>
      <c r="C83" s="4"/>
      <c r="D83" s="5"/>
    </row>
    <row r="84" spans="1:4" x14ac:dyDescent="0.25">
      <c r="A84" s="6"/>
      <c r="B84" s="3"/>
      <c r="C84" s="4"/>
      <c r="D84" s="5"/>
    </row>
    <row r="85" spans="1:4" ht="15.75" thickBot="1" x14ac:dyDescent="0.3">
      <c r="A85" s="11" t="s">
        <v>15</v>
      </c>
      <c r="B85" s="12">
        <f>SUM(B72:B84)</f>
        <v>467</v>
      </c>
      <c r="C85" s="12">
        <f>SUM(C72:C84)</f>
        <v>377</v>
      </c>
      <c r="D85" s="12">
        <f>SUM(D72:D84)</f>
        <v>90</v>
      </c>
    </row>
  </sheetData>
  <mergeCells count="13">
    <mergeCell ref="B2:C2"/>
    <mergeCell ref="B3:C3"/>
    <mergeCell ref="A6:B8"/>
    <mergeCell ref="A9:A11"/>
    <mergeCell ref="B9:B11"/>
    <mergeCell ref="C9:C11"/>
    <mergeCell ref="A69:D70"/>
    <mergeCell ref="A16:A17"/>
    <mergeCell ref="B16:B17"/>
    <mergeCell ref="C16:C17"/>
    <mergeCell ref="A18:D19"/>
    <mergeCell ref="A35:D36"/>
    <mergeCell ref="A52:D53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B49"/>
  <sheetViews>
    <sheetView showGridLines="0" workbookViewId="0">
      <selection activeCell="G22" sqref="G22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7" max="7" width="15.140625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3" max="23" width="21.28515625" customWidth="1"/>
    <col min="24" max="24" width="18.7109375" customWidth="1"/>
    <col min="25" max="25" width="14" customWidth="1"/>
  </cols>
  <sheetData>
    <row r="1" spans="1:28" x14ac:dyDescent="0.25">
      <c r="B1" s="72" t="s">
        <v>77</v>
      </c>
      <c r="C1" s="73"/>
      <c r="D1" s="74"/>
      <c r="E1" s="71"/>
    </row>
    <row r="2" spans="1:28" ht="15.75" thickBot="1" x14ac:dyDescent="0.3">
      <c r="B2" s="75" t="s">
        <v>69</v>
      </c>
      <c r="C2" s="76"/>
      <c r="D2" s="77"/>
      <c r="E2" s="71"/>
    </row>
    <row r="3" spans="1:28" ht="15.75" thickBot="1" x14ac:dyDescent="0.3"/>
    <row r="4" spans="1:28" ht="15.75" thickBot="1" x14ac:dyDescent="0.3">
      <c r="A4" s="23"/>
      <c r="B4" s="130" t="s">
        <v>80</v>
      </c>
      <c r="C4" s="131"/>
      <c r="D4" s="132"/>
      <c r="E4" s="23"/>
      <c r="F4" s="23"/>
      <c r="G4" s="23"/>
      <c r="I4" s="130" t="s">
        <v>81</v>
      </c>
      <c r="J4" s="131"/>
      <c r="K4" s="132"/>
      <c r="N4" s="24"/>
      <c r="P4" s="130" t="s">
        <v>78</v>
      </c>
      <c r="Q4" s="131"/>
      <c r="R4" s="132"/>
      <c r="U4" s="24"/>
      <c r="V4" s="24"/>
      <c r="W4" s="23"/>
      <c r="X4" s="130" t="s">
        <v>79</v>
      </c>
      <c r="Y4" s="131"/>
      <c r="Z4" s="132"/>
      <c r="AA4" s="23"/>
      <c r="AB4" s="23"/>
    </row>
    <row r="5" spans="1:28" x14ac:dyDescent="0.25">
      <c r="A5" s="127" t="s">
        <v>27</v>
      </c>
      <c r="B5" s="125" t="s">
        <v>28</v>
      </c>
      <c r="C5" s="125" t="s">
        <v>29</v>
      </c>
      <c r="D5" s="108" t="s">
        <v>30</v>
      </c>
      <c r="E5" s="125" t="s">
        <v>31</v>
      </c>
      <c r="F5" s="108" t="s">
        <v>32</v>
      </c>
      <c r="G5" s="25"/>
      <c r="H5" s="127" t="s">
        <v>27</v>
      </c>
      <c r="I5" s="125" t="s">
        <v>28</v>
      </c>
      <c r="J5" s="125" t="s">
        <v>29</v>
      </c>
      <c r="K5" s="108" t="s">
        <v>30</v>
      </c>
      <c r="L5" s="125" t="s">
        <v>31</v>
      </c>
      <c r="M5" s="108" t="s">
        <v>32</v>
      </c>
      <c r="N5" s="24"/>
      <c r="O5" s="127" t="s">
        <v>27</v>
      </c>
      <c r="P5" s="125" t="s">
        <v>28</v>
      </c>
      <c r="Q5" s="125" t="s">
        <v>29</v>
      </c>
      <c r="R5" s="108" t="s">
        <v>30</v>
      </c>
      <c r="S5" s="125" t="s">
        <v>31</v>
      </c>
      <c r="T5" s="108" t="s">
        <v>32</v>
      </c>
      <c r="U5" s="24"/>
      <c r="V5" s="24"/>
      <c r="W5" s="127" t="s">
        <v>27</v>
      </c>
      <c r="X5" s="125" t="s">
        <v>28</v>
      </c>
      <c r="Y5" s="125" t="s">
        <v>29</v>
      </c>
      <c r="Z5" s="108" t="s">
        <v>30</v>
      </c>
      <c r="AA5" s="125" t="s">
        <v>31</v>
      </c>
      <c r="AB5" s="108" t="s">
        <v>32</v>
      </c>
    </row>
    <row r="6" spans="1:28" ht="15.75" thickBot="1" x14ac:dyDescent="0.3">
      <c r="A6" s="128"/>
      <c r="B6" s="129"/>
      <c r="C6" s="129"/>
      <c r="D6" s="116"/>
      <c r="E6" s="129"/>
      <c r="F6" s="116"/>
      <c r="G6" s="26"/>
      <c r="H6" s="128"/>
      <c r="I6" s="129"/>
      <c r="J6" s="129"/>
      <c r="K6" s="116"/>
      <c r="L6" s="129"/>
      <c r="M6" s="116"/>
      <c r="N6" s="24"/>
      <c r="O6" s="128"/>
      <c r="P6" s="129"/>
      <c r="Q6" s="129"/>
      <c r="R6" s="116"/>
      <c r="S6" s="129"/>
      <c r="T6" s="116"/>
      <c r="U6" s="24"/>
      <c r="V6" s="24"/>
      <c r="W6" s="128"/>
      <c r="X6" s="129"/>
      <c r="Y6" s="129"/>
      <c r="Z6" s="116"/>
      <c r="AA6" s="129"/>
      <c r="AB6" s="116"/>
    </row>
    <row r="7" spans="1:28" x14ac:dyDescent="0.25">
      <c r="A7" s="55" t="s">
        <v>33</v>
      </c>
      <c r="B7" s="27">
        <v>1</v>
      </c>
      <c r="C7" s="28">
        <v>1</v>
      </c>
      <c r="D7" s="29">
        <f>IFERROR(C7/B7,0)</f>
        <v>1</v>
      </c>
      <c r="E7" s="30">
        <f>B7-C7</f>
        <v>0</v>
      </c>
      <c r="F7" s="78">
        <f>IFERROR(E7/B7,0)</f>
        <v>0</v>
      </c>
      <c r="G7" s="23"/>
      <c r="H7" s="55" t="s">
        <v>33</v>
      </c>
      <c r="I7" s="27">
        <v>5</v>
      </c>
      <c r="J7" s="27">
        <v>4</v>
      </c>
      <c r="K7" s="29">
        <f>+J7/I7</f>
        <v>0.8</v>
      </c>
      <c r="L7" s="30">
        <f>I7-J7</f>
        <v>1</v>
      </c>
      <c r="M7" s="78">
        <f>+L7/I7</f>
        <v>0.2</v>
      </c>
      <c r="N7" s="24"/>
      <c r="O7" s="55" t="s">
        <v>33</v>
      </c>
      <c r="P7" s="27">
        <v>0</v>
      </c>
      <c r="Q7" s="27">
        <v>0</v>
      </c>
      <c r="R7" s="29">
        <f>IFERROR(Q7/P7,0)</f>
        <v>0</v>
      </c>
      <c r="S7" s="31">
        <f>P7-Q7</f>
        <v>0</v>
      </c>
      <c r="T7" s="78">
        <f>IFERROR(S7/R7,0)</f>
        <v>0</v>
      </c>
      <c r="U7" s="24"/>
      <c r="V7" s="24"/>
      <c r="W7" s="55" t="s">
        <v>33</v>
      </c>
      <c r="X7" s="27">
        <v>1</v>
      </c>
      <c r="Y7" s="27">
        <v>1</v>
      </c>
      <c r="Z7" s="29">
        <f>IFERROR(Y7/X7,0)</f>
        <v>1</v>
      </c>
      <c r="AA7" s="31">
        <f>X7-Y7</f>
        <v>0</v>
      </c>
      <c r="AB7" s="78">
        <f>IFERROR(AA7/Z7,0)</f>
        <v>0</v>
      </c>
    </row>
    <row r="8" spans="1:28" x14ac:dyDescent="0.25">
      <c r="A8" s="55" t="s">
        <v>34</v>
      </c>
      <c r="B8" s="27">
        <v>0</v>
      </c>
      <c r="C8" s="28">
        <v>0</v>
      </c>
      <c r="D8" s="29">
        <f t="shared" ref="D8:F21" si="0">IFERROR(C8/B8,0)</f>
        <v>0</v>
      </c>
      <c r="E8" s="30">
        <f t="shared" ref="E8:E20" si="1">B8-C8</f>
        <v>0</v>
      </c>
      <c r="F8" s="78">
        <f t="shared" ref="F8:F20" si="2">IFERROR(E8/B8,0)</f>
        <v>0</v>
      </c>
      <c r="G8" s="23"/>
      <c r="H8" s="55" t="s">
        <v>34</v>
      </c>
      <c r="I8" s="27">
        <v>2</v>
      </c>
      <c r="J8" s="27">
        <v>2</v>
      </c>
      <c r="K8" s="32">
        <v>0</v>
      </c>
      <c r="L8" s="30">
        <f t="shared" ref="L8:L20" si="3">I8-J8</f>
        <v>0</v>
      </c>
      <c r="M8" s="78">
        <v>0</v>
      </c>
      <c r="N8" s="24"/>
      <c r="O8" s="55" t="s">
        <v>34</v>
      </c>
      <c r="P8" s="27">
        <v>0</v>
      </c>
      <c r="Q8" s="27">
        <v>0</v>
      </c>
      <c r="R8" s="29">
        <f>IFERROR(Q8/P8,0)</f>
        <v>0</v>
      </c>
      <c r="S8" s="31">
        <f t="shared" ref="S8:S20" si="4">P8-Q8</f>
        <v>0</v>
      </c>
      <c r="T8" s="78">
        <f t="shared" ref="T8:T15" si="5">IFERROR(S8/P8,0)</f>
        <v>0</v>
      </c>
      <c r="U8" s="24"/>
      <c r="V8" s="24"/>
      <c r="W8" s="55" t="s">
        <v>34</v>
      </c>
      <c r="X8" s="27">
        <v>0</v>
      </c>
      <c r="Y8" s="27">
        <v>0</v>
      </c>
      <c r="Z8" s="29">
        <f>IFERROR(Y8/X8,0)</f>
        <v>0</v>
      </c>
      <c r="AA8" s="31">
        <f t="shared" ref="AA8:AA20" si="6">X8-Y8</f>
        <v>0</v>
      </c>
      <c r="AB8" s="78">
        <f>IFERROR(AA8/X8,0)</f>
        <v>0</v>
      </c>
    </row>
    <row r="9" spans="1:28" x14ac:dyDescent="0.25">
      <c r="A9" s="55" t="s">
        <v>35</v>
      </c>
      <c r="B9" s="27">
        <v>0</v>
      </c>
      <c r="C9" s="28">
        <v>0</v>
      </c>
      <c r="D9" s="29">
        <f t="shared" si="0"/>
        <v>0</v>
      </c>
      <c r="E9" s="30">
        <f t="shared" si="1"/>
        <v>0</v>
      </c>
      <c r="F9" s="78">
        <f t="shared" si="2"/>
        <v>0</v>
      </c>
      <c r="G9" s="23"/>
      <c r="H9" s="55" t="s">
        <v>35</v>
      </c>
      <c r="I9" s="27">
        <v>1</v>
      </c>
      <c r="J9" s="27">
        <v>1</v>
      </c>
      <c r="K9" s="32">
        <f>IFERROR(J9/I9,0)</f>
        <v>1</v>
      </c>
      <c r="L9" s="30">
        <f t="shared" si="3"/>
        <v>0</v>
      </c>
      <c r="M9" s="78">
        <f>IFERROR(L9/I9,0)</f>
        <v>0</v>
      </c>
      <c r="N9" s="24"/>
      <c r="O9" s="55" t="s">
        <v>35</v>
      </c>
      <c r="P9" s="27">
        <v>0</v>
      </c>
      <c r="Q9" s="27">
        <v>0</v>
      </c>
      <c r="R9" s="29">
        <f t="shared" ref="R9:R17" si="7">IFERROR(Q9/P9,0)</f>
        <v>0</v>
      </c>
      <c r="S9" s="31">
        <f t="shared" si="4"/>
        <v>0</v>
      </c>
      <c r="T9" s="78">
        <f t="shared" si="5"/>
        <v>0</v>
      </c>
      <c r="U9" s="24"/>
      <c r="V9" s="24"/>
      <c r="W9" s="55" t="s">
        <v>35</v>
      </c>
      <c r="X9" s="27">
        <v>0</v>
      </c>
      <c r="Y9" s="27">
        <v>0</v>
      </c>
      <c r="Z9" s="29">
        <f>IFERROR(Y9/X9,0)</f>
        <v>0</v>
      </c>
      <c r="AA9" s="31">
        <f t="shared" si="6"/>
        <v>0</v>
      </c>
      <c r="AB9" s="78">
        <f>IFERROR(AA9/X9,0)</f>
        <v>0</v>
      </c>
    </row>
    <row r="10" spans="1:28" x14ac:dyDescent="0.25">
      <c r="A10" s="55" t="s">
        <v>36</v>
      </c>
      <c r="B10" s="27">
        <v>0</v>
      </c>
      <c r="C10" s="28">
        <v>0</v>
      </c>
      <c r="D10" s="29">
        <f t="shared" si="0"/>
        <v>0</v>
      </c>
      <c r="E10" s="30">
        <f t="shared" si="1"/>
        <v>0</v>
      </c>
      <c r="F10" s="78">
        <f t="shared" si="2"/>
        <v>0</v>
      </c>
      <c r="G10" s="23"/>
      <c r="H10" s="55" t="s">
        <v>36</v>
      </c>
      <c r="I10" s="27">
        <v>4</v>
      </c>
      <c r="J10" s="27">
        <v>3</v>
      </c>
      <c r="K10" s="32">
        <v>0</v>
      </c>
      <c r="L10" s="30">
        <f t="shared" si="3"/>
        <v>1</v>
      </c>
      <c r="M10" s="78">
        <v>0</v>
      </c>
      <c r="N10" s="24"/>
      <c r="O10" s="55" t="s">
        <v>36</v>
      </c>
      <c r="P10" s="27">
        <v>0</v>
      </c>
      <c r="Q10" s="27">
        <v>0</v>
      </c>
      <c r="R10" s="29">
        <f t="shared" si="7"/>
        <v>0</v>
      </c>
      <c r="S10" s="31">
        <f t="shared" si="4"/>
        <v>0</v>
      </c>
      <c r="T10" s="78">
        <f t="shared" si="5"/>
        <v>0</v>
      </c>
      <c r="U10" s="24"/>
      <c r="V10" s="24"/>
      <c r="W10" s="55" t="s">
        <v>36</v>
      </c>
      <c r="X10" s="27">
        <v>5</v>
      </c>
      <c r="Y10" s="27">
        <v>5</v>
      </c>
      <c r="Z10" s="29">
        <f>IFERROR(Z9/Z8,0)</f>
        <v>0</v>
      </c>
      <c r="AA10" s="31">
        <f t="shared" si="6"/>
        <v>0</v>
      </c>
      <c r="AB10" s="78">
        <f>IFERROR(AA10/Z10,0)</f>
        <v>0</v>
      </c>
    </row>
    <row r="11" spans="1:28" x14ac:dyDescent="0.25">
      <c r="A11" s="55" t="s">
        <v>37</v>
      </c>
      <c r="B11" s="27">
        <v>0</v>
      </c>
      <c r="C11" s="28">
        <v>0</v>
      </c>
      <c r="D11" s="29">
        <f t="shared" si="0"/>
        <v>0</v>
      </c>
      <c r="E11" s="30">
        <f t="shared" si="1"/>
        <v>0</v>
      </c>
      <c r="F11" s="78">
        <f t="shared" si="2"/>
        <v>0</v>
      </c>
      <c r="G11" s="23"/>
      <c r="H11" s="55" t="s">
        <v>37</v>
      </c>
      <c r="I11" s="27">
        <v>0</v>
      </c>
      <c r="J11" s="27">
        <v>0</v>
      </c>
      <c r="K11" s="32">
        <v>0</v>
      </c>
      <c r="L11" s="30">
        <f t="shared" si="3"/>
        <v>0</v>
      </c>
      <c r="M11" s="78">
        <v>0</v>
      </c>
      <c r="N11" s="24"/>
      <c r="O11" s="55" t="s">
        <v>37</v>
      </c>
      <c r="P11" s="27">
        <v>0</v>
      </c>
      <c r="Q11" s="27">
        <v>0</v>
      </c>
      <c r="R11" s="29">
        <f t="shared" si="7"/>
        <v>0</v>
      </c>
      <c r="S11" s="31">
        <f t="shared" si="4"/>
        <v>0</v>
      </c>
      <c r="T11" s="78">
        <f t="shared" si="5"/>
        <v>0</v>
      </c>
      <c r="U11" s="24"/>
      <c r="V11" s="24"/>
      <c r="W11" s="55" t="s">
        <v>37</v>
      </c>
      <c r="X11" s="27">
        <v>0</v>
      </c>
      <c r="Y11" s="27">
        <v>0</v>
      </c>
      <c r="Z11" s="29">
        <f>IFERROR(Y11/X11,0)</f>
        <v>0</v>
      </c>
      <c r="AA11" s="31">
        <f t="shared" si="6"/>
        <v>0</v>
      </c>
      <c r="AB11" s="78">
        <f>IFERROR(AA11/X11,0)</f>
        <v>0</v>
      </c>
    </row>
    <row r="12" spans="1:28" x14ac:dyDescent="0.25">
      <c r="A12" s="55" t="s">
        <v>38</v>
      </c>
      <c r="B12" s="27">
        <v>0</v>
      </c>
      <c r="C12" s="28">
        <v>0</v>
      </c>
      <c r="D12" s="29">
        <f t="shared" si="0"/>
        <v>0</v>
      </c>
      <c r="E12" s="30">
        <f t="shared" si="1"/>
        <v>0</v>
      </c>
      <c r="F12" s="78">
        <f t="shared" si="2"/>
        <v>0</v>
      </c>
      <c r="G12" s="23"/>
      <c r="H12" s="55" t="s">
        <v>38</v>
      </c>
      <c r="I12" s="27">
        <v>2</v>
      </c>
      <c r="J12" s="27">
        <v>2</v>
      </c>
      <c r="K12" s="32">
        <f>IFERROR(+J12/I12,0)</f>
        <v>1</v>
      </c>
      <c r="L12" s="30">
        <f t="shared" si="3"/>
        <v>0</v>
      </c>
      <c r="M12" s="78">
        <f>IFERROR(+L12/I12,0)</f>
        <v>0</v>
      </c>
      <c r="N12" s="24"/>
      <c r="O12" s="55" t="s">
        <v>38</v>
      </c>
      <c r="P12" s="27">
        <v>0</v>
      </c>
      <c r="Q12" s="27">
        <v>0</v>
      </c>
      <c r="R12" s="29">
        <f t="shared" si="7"/>
        <v>0</v>
      </c>
      <c r="S12" s="31">
        <f t="shared" si="4"/>
        <v>0</v>
      </c>
      <c r="T12" s="78">
        <f t="shared" si="5"/>
        <v>0</v>
      </c>
      <c r="U12" s="24"/>
      <c r="V12" s="24"/>
      <c r="W12" s="55" t="s">
        <v>38</v>
      </c>
      <c r="X12" s="27">
        <v>0</v>
      </c>
      <c r="Y12" s="27">
        <v>0</v>
      </c>
      <c r="Z12" s="29">
        <f>IFERROR(Y12/X12,0)</f>
        <v>0</v>
      </c>
      <c r="AA12" s="31">
        <f t="shared" si="6"/>
        <v>0</v>
      </c>
      <c r="AB12" s="78">
        <f>IFERROR(AA12/X12,0)</f>
        <v>0</v>
      </c>
    </row>
    <row r="13" spans="1:28" x14ac:dyDescent="0.25">
      <c r="A13" s="55" t="s">
        <v>39</v>
      </c>
      <c r="B13" s="27">
        <v>0</v>
      </c>
      <c r="C13" s="28">
        <v>0</v>
      </c>
      <c r="D13" s="29">
        <f t="shared" si="0"/>
        <v>0</v>
      </c>
      <c r="E13" s="30">
        <f t="shared" si="1"/>
        <v>0</v>
      </c>
      <c r="F13" s="78">
        <f t="shared" si="2"/>
        <v>0</v>
      </c>
      <c r="G13" s="23"/>
      <c r="H13" s="55" t="s">
        <v>39</v>
      </c>
      <c r="I13" s="27">
        <v>1</v>
      </c>
      <c r="J13" s="27">
        <v>1</v>
      </c>
      <c r="K13" s="32">
        <v>0</v>
      </c>
      <c r="L13" s="30">
        <f t="shared" si="3"/>
        <v>0</v>
      </c>
      <c r="M13" s="78">
        <v>0</v>
      </c>
      <c r="N13" s="24"/>
      <c r="O13" s="55" t="s">
        <v>39</v>
      </c>
      <c r="P13" s="27">
        <v>0</v>
      </c>
      <c r="Q13" s="27">
        <v>0</v>
      </c>
      <c r="R13" s="29">
        <f t="shared" si="7"/>
        <v>0</v>
      </c>
      <c r="S13" s="31">
        <f t="shared" si="4"/>
        <v>0</v>
      </c>
      <c r="T13" s="78">
        <f t="shared" si="5"/>
        <v>0</v>
      </c>
      <c r="U13" s="24"/>
      <c r="V13" s="24"/>
      <c r="W13" s="55" t="s">
        <v>39</v>
      </c>
      <c r="X13" s="27">
        <v>0</v>
      </c>
      <c r="Y13" s="27">
        <v>0</v>
      </c>
      <c r="Z13" s="29">
        <f>IFERROR(Y13/X13,0)</f>
        <v>0</v>
      </c>
      <c r="AA13" s="31">
        <f t="shared" si="6"/>
        <v>0</v>
      </c>
      <c r="AB13" s="78">
        <f>IFERROR(AA13/Z13,0)</f>
        <v>0</v>
      </c>
    </row>
    <row r="14" spans="1:28" x14ac:dyDescent="0.25">
      <c r="A14" s="55" t="s">
        <v>40</v>
      </c>
      <c r="B14" s="27">
        <v>1</v>
      </c>
      <c r="C14" s="28">
        <v>0</v>
      </c>
      <c r="D14" s="29">
        <f t="shared" si="0"/>
        <v>0</v>
      </c>
      <c r="E14" s="30">
        <f t="shared" si="1"/>
        <v>1</v>
      </c>
      <c r="F14" s="78">
        <f t="shared" si="2"/>
        <v>1</v>
      </c>
      <c r="G14" s="23"/>
      <c r="H14" s="55" t="s">
        <v>40</v>
      </c>
      <c r="I14" s="27">
        <v>2</v>
      </c>
      <c r="J14" s="27">
        <v>2</v>
      </c>
      <c r="K14" s="32">
        <f>IFERROR(J14/I14,0)</f>
        <v>1</v>
      </c>
      <c r="L14" s="30">
        <f t="shared" si="3"/>
        <v>0</v>
      </c>
      <c r="M14" s="78">
        <f>IFERROR(L14/I14,0)</f>
        <v>0</v>
      </c>
      <c r="N14" s="24"/>
      <c r="O14" s="55" t="s">
        <v>40</v>
      </c>
      <c r="P14" s="27">
        <v>0</v>
      </c>
      <c r="Q14" s="27">
        <v>0</v>
      </c>
      <c r="R14" s="29">
        <f t="shared" si="7"/>
        <v>0</v>
      </c>
      <c r="S14" s="31">
        <f t="shared" si="4"/>
        <v>0</v>
      </c>
      <c r="T14" s="78">
        <f t="shared" si="5"/>
        <v>0</v>
      </c>
      <c r="U14" s="24"/>
      <c r="V14" s="24"/>
      <c r="W14" s="55" t="s">
        <v>40</v>
      </c>
      <c r="X14" s="27">
        <v>2</v>
      </c>
      <c r="Y14" s="27">
        <v>2</v>
      </c>
      <c r="Z14" s="29">
        <f>IFERROR(Y14/X14,0)</f>
        <v>1</v>
      </c>
      <c r="AA14" s="31">
        <f t="shared" si="6"/>
        <v>0</v>
      </c>
      <c r="AB14" s="78">
        <f>IFERROR(AA14/X14,0)</f>
        <v>0</v>
      </c>
    </row>
    <row r="15" spans="1:28" x14ac:dyDescent="0.25">
      <c r="A15" s="55" t="s">
        <v>41</v>
      </c>
      <c r="B15" s="27">
        <v>0</v>
      </c>
      <c r="C15" s="28">
        <v>0</v>
      </c>
      <c r="D15" s="29">
        <f t="shared" si="0"/>
        <v>0</v>
      </c>
      <c r="E15" s="30">
        <f t="shared" si="1"/>
        <v>0</v>
      </c>
      <c r="F15" s="78">
        <f t="shared" si="2"/>
        <v>0</v>
      </c>
      <c r="G15" s="23"/>
      <c r="H15" s="55" t="s">
        <v>41</v>
      </c>
      <c r="I15" s="27">
        <v>1</v>
      </c>
      <c r="J15" s="27">
        <v>1</v>
      </c>
      <c r="K15" s="32">
        <v>0</v>
      </c>
      <c r="L15" s="30">
        <f t="shared" si="3"/>
        <v>0</v>
      </c>
      <c r="M15" s="78">
        <v>0</v>
      </c>
      <c r="N15" s="24"/>
      <c r="O15" s="55" t="s">
        <v>41</v>
      </c>
      <c r="P15" s="27">
        <v>1</v>
      </c>
      <c r="Q15" s="27">
        <v>1</v>
      </c>
      <c r="R15" s="29">
        <f t="shared" si="7"/>
        <v>1</v>
      </c>
      <c r="S15" s="31">
        <f t="shared" si="4"/>
        <v>0</v>
      </c>
      <c r="T15" s="78">
        <f t="shared" si="5"/>
        <v>0</v>
      </c>
      <c r="U15" s="24"/>
      <c r="V15" s="24"/>
      <c r="W15" s="55" t="s">
        <v>41</v>
      </c>
      <c r="X15" s="27">
        <v>0</v>
      </c>
      <c r="Y15" s="27">
        <v>0</v>
      </c>
      <c r="Z15" s="29" t="e">
        <f t="shared" ref="Z15:Z17" si="8">+Y15/X15</f>
        <v>#DIV/0!</v>
      </c>
      <c r="AA15" s="31">
        <f t="shared" si="6"/>
        <v>0</v>
      </c>
      <c r="AB15" s="78" t="e">
        <f t="shared" ref="AB15:AB17" si="9">+AA15/X15</f>
        <v>#DIV/0!</v>
      </c>
    </row>
    <row r="16" spans="1:28" x14ac:dyDescent="0.25">
      <c r="A16" s="55" t="s">
        <v>42</v>
      </c>
      <c r="B16" s="27">
        <v>0</v>
      </c>
      <c r="C16" s="28">
        <v>0</v>
      </c>
      <c r="D16" s="29">
        <f t="shared" si="0"/>
        <v>0</v>
      </c>
      <c r="E16" s="30">
        <f t="shared" si="1"/>
        <v>0</v>
      </c>
      <c r="F16" s="78">
        <f t="shared" si="2"/>
        <v>0</v>
      </c>
      <c r="G16" s="23"/>
      <c r="H16" s="55" t="s">
        <v>42</v>
      </c>
      <c r="I16" s="27">
        <v>18</v>
      </c>
      <c r="J16" s="27">
        <v>17</v>
      </c>
      <c r="K16" s="32">
        <f t="shared" ref="K16:K21" si="10">+J16/I16</f>
        <v>0.94444444444444442</v>
      </c>
      <c r="L16" s="30">
        <f t="shared" si="3"/>
        <v>1</v>
      </c>
      <c r="M16" s="78">
        <f t="shared" ref="M16:M21" si="11">+L16/I16</f>
        <v>5.5555555555555552E-2</v>
      </c>
      <c r="N16" s="24"/>
      <c r="O16" s="55" t="s">
        <v>42</v>
      </c>
      <c r="P16" s="27">
        <v>1</v>
      </c>
      <c r="Q16" s="27">
        <v>1</v>
      </c>
      <c r="R16" s="29">
        <f t="shared" si="7"/>
        <v>1</v>
      </c>
      <c r="S16" s="31">
        <f t="shared" si="4"/>
        <v>0</v>
      </c>
      <c r="T16" s="78">
        <f t="shared" ref="T16:T17" si="12">IFERROR(S16/R16,0)</f>
        <v>0</v>
      </c>
      <c r="U16" s="24"/>
      <c r="V16" s="24"/>
      <c r="W16" s="55" t="s">
        <v>42</v>
      </c>
      <c r="X16" s="27">
        <v>5</v>
      </c>
      <c r="Y16" s="27">
        <v>4</v>
      </c>
      <c r="Z16" s="29">
        <f>IFERROR(Y16/X16,0)</f>
        <v>0.8</v>
      </c>
      <c r="AA16" s="31">
        <f t="shared" si="6"/>
        <v>1</v>
      </c>
      <c r="AB16" s="78">
        <f>IFERROR(AA16/Z16,0)</f>
        <v>1.25</v>
      </c>
    </row>
    <row r="17" spans="1:28" x14ac:dyDescent="0.25">
      <c r="A17" s="55" t="s">
        <v>43</v>
      </c>
      <c r="B17" s="27">
        <v>13</v>
      </c>
      <c r="C17" s="28">
        <v>11</v>
      </c>
      <c r="D17" s="29">
        <f t="shared" si="0"/>
        <v>0.84615384615384615</v>
      </c>
      <c r="E17" s="30">
        <f t="shared" si="1"/>
        <v>2</v>
      </c>
      <c r="F17" s="78">
        <f t="shared" si="2"/>
        <v>0.15384615384615385</v>
      </c>
      <c r="G17" s="23"/>
      <c r="H17" s="55" t="s">
        <v>43</v>
      </c>
      <c r="I17" s="27">
        <v>73</v>
      </c>
      <c r="J17" s="27">
        <v>67</v>
      </c>
      <c r="K17" s="32">
        <f t="shared" si="10"/>
        <v>0.9178082191780822</v>
      </c>
      <c r="L17" s="30">
        <f t="shared" si="3"/>
        <v>6</v>
      </c>
      <c r="M17" s="78">
        <f t="shared" si="11"/>
        <v>8.2191780821917804E-2</v>
      </c>
      <c r="N17" s="24"/>
      <c r="O17" s="55" t="s">
        <v>43</v>
      </c>
      <c r="P17" s="27">
        <v>6</v>
      </c>
      <c r="Q17" s="27">
        <v>6</v>
      </c>
      <c r="R17" s="29">
        <f t="shared" si="7"/>
        <v>1</v>
      </c>
      <c r="S17" s="31">
        <f t="shared" si="4"/>
        <v>0</v>
      </c>
      <c r="T17" s="78">
        <f t="shared" si="12"/>
        <v>0</v>
      </c>
      <c r="U17" s="24"/>
      <c r="V17" s="24"/>
      <c r="W17" s="55" t="s">
        <v>43</v>
      </c>
      <c r="X17" s="27">
        <v>11</v>
      </c>
      <c r="Y17" s="27">
        <v>10</v>
      </c>
      <c r="Z17" s="29">
        <f t="shared" si="8"/>
        <v>0.90909090909090906</v>
      </c>
      <c r="AA17" s="31">
        <f t="shared" si="6"/>
        <v>1</v>
      </c>
      <c r="AB17" s="78">
        <f t="shared" si="9"/>
        <v>9.0909090909090912E-2</v>
      </c>
    </row>
    <row r="18" spans="1:28" x14ac:dyDescent="0.25">
      <c r="A18" s="55" t="s">
        <v>44</v>
      </c>
      <c r="B18" s="27">
        <v>0</v>
      </c>
      <c r="C18" s="28">
        <v>0</v>
      </c>
      <c r="D18" s="29">
        <f t="shared" si="0"/>
        <v>0</v>
      </c>
      <c r="E18" s="30">
        <f t="shared" si="1"/>
        <v>0</v>
      </c>
      <c r="F18" s="78">
        <f t="shared" si="2"/>
        <v>0</v>
      </c>
      <c r="G18" s="23"/>
      <c r="H18" s="55" t="s">
        <v>44</v>
      </c>
      <c r="I18" s="27">
        <v>12</v>
      </c>
      <c r="J18" s="27">
        <v>11</v>
      </c>
      <c r="K18" s="32">
        <f>IFERROR(J18/I18,0)</f>
        <v>0.91666666666666663</v>
      </c>
      <c r="L18" s="30">
        <f t="shared" si="3"/>
        <v>1</v>
      </c>
      <c r="M18" s="78">
        <f>IFERROR(L18/I18,0)</f>
        <v>8.3333333333333329E-2</v>
      </c>
      <c r="N18" s="24"/>
      <c r="O18" s="55" t="s">
        <v>44</v>
      </c>
      <c r="P18" s="27">
        <v>0</v>
      </c>
      <c r="Q18" s="27">
        <v>0</v>
      </c>
      <c r="R18" s="29">
        <f>IFERROR(Q18/P18,0)</f>
        <v>0</v>
      </c>
      <c r="S18" s="31">
        <f t="shared" si="4"/>
        <v>0</v>
      </c>
      <c r="T18" s="78">
        <f>IFERROR(S18/P18,0)</f>
        <v>0</v>
      </c>
      <c r="U18" s="24"/>
      <c r="V18" s="24"/>
      <c r="W18" s="55" t="s">
        <v>44</v>
      </c>
      <c r="X18" s="27">
        <v>8</v>
      </c>
      <c r="Y18" s="27">
        <v>7</v>
      </c>
      <c r="Z18" s="29">
        <f>IFERROR(Y18/X18,0)</f>
        <v>0.875</v>
      </c>
      <c r="AA18" s="31">
        <f t="shared" si="6"/>
        <v>1</v>
      </c>
      <c r="AB18" s="78">
        <f>IFERROR(AA18/X18,0)</f>
        <v>0.125</v>
      </c>
    </row>
    <row r="19" spans="1:28" x14ac:dyDescent="0.25">
      <c r="A19" s="55" t="s">
        <v>45</v>
      </c>
      <c r="B19" s="27">
        <v>0</v>
      </c>
      <c r="C19" s="28">
        <v>0</v>
      </c>
      <c r="D19" s="29">
        <f t="shared" si="0"/>
        <v>0</v>
      </c>
      <c r="E19" s="30">
        <f t="shared" si="1"/>
        <v>0</v>
      </c>
      <c r="F19" s="78">
        <f t="shared" si="2"/>
        <v>0</v>
      </c>
      <c r="G19" s="23"/>
      <c r="H19" s="55" t="s">
        <v>45</v>
      </c>
      <c r="I19" s="27">
        <v>9</v>
      </c>
      <c r="J19" s="27">
        <v>8</v>
      </c>
      <c r="K19" s="32">
        <v>0</v>
      </c>
      <c r="L19" s="30">
        <f t="shared" si="3"/>
        <v>1</v>
      </c>
      <c r="M19" s="78">
        <v>0</v>
      </c>
      <c r="N19" s="24"/>
      <c r="O19" s="55" t="s">
        <v>45</v>
      </c>
      <c r="P19" s="27">
        <v>1</v>
      </c>
      <c r="Q19" s="27">
        <v>1</v>
      </c>
      <c r="R19" s="29">
        <f t="shared" ref="R19:R20" si="13">IFERROR(Q19/P19,0)</f>
        <v>1</v>
      </c>
      <c r="S19" s="31">
        <f t="shared" si="4"/>
        <v>0</v>
      </c>
      <c r="T19" s="78">
        <f t="shared" ref="T19:T20" si="14">IFERROR(S19/R19,0)</f>
        <v>0</v>
      </c>
      <c r="U19" s="24"/>
      <c r="V19" s="24"/>
      <c r="W19" s="55" t="s">
        <v>45</v>
      </c>
      <c r="X19" s="27">
        <v>2</v>
      </c>
      <c r="Y19" s="27">
        <v>2</v>
      </c>
      <c r="Z19" s="29">
        <f>IFERROR(Y19/X19,0)</f>
        <v>1</v>
      </c>
      <c r="AA19" s="31">
        <f t="shared" si="6"/>
        <v>0</v>
      </c>
      <c r="AB19" s="78">
        <f>IFERROR(AA19/Z19,0)</f>
        <v>0</v>
      </c>
    </row>
    <row r="20" spans="1:28" ht="15.75" thickBot="1" x14ac:dyDescent="0.3">
      <c r="A20" s="56" t="s">
        <v>46</v>
      </c>
      <c r="B20" s="27">
        <v>0</v>
      </c>
      <c r="C20" s="28">
        <v>0</v>
      </c>
      <c r="D20" s="29">
        <f t="shared" si="0"/>
        <v>0</v>
      </c>
      <c r="E20" s="30">
        <f t="shared" si="1"/>
        <v>0</v>
      </c>
      <c r="F20" s="78">
        <f t="shared" si="2"/>
        <v>0</v>
      </c>
      <c r="G20" s="23"/>
      <c r="H20" s="56" t="s">
        <v>46</v>
      </c>
      <c r="I20" s="27">
        <v>2</v>
      </c>
      <c r="J20" s="27">
        <v>2</v>
      </c>
      <c r="K20" s="32">
        <v>0</v>
      </c>
      <c r="L20" s="30">
        <f t="shared" si="3"/>
        <v>0</v>
      </c>
      <c r="M20" s="78">
        <v>0</v>
      </c>
      <c r="N20" s="24"/>
      <c r="O20" s="56" t="s">
        <v>46</v>
      </c>
      <c r="P20" s="27">
        <v>0</v>
      </c>
      <c r="Q20" s="27">
        <v>0</v>
      </c>
      <c r="R20" s="29">
        <f t="shared" si="13"/>
        <v>0</v>
      </c>
      <c r="S20" s="31">
        <f t="shared" si="4"/>
        <v>0</v>
      </c>
      <c r="T20" s="78">
        <f t="shared" si="14"/>
        <v>0</v>
      </c>
      <c r="U20" s="24"/>
      <c r="V20" s="24"/>
      <c r="W20" s="56" t="s">
        <v>46</v>
      </c>
      <c r="X20" s="27">
        <v>1</v>
      </c>
      <c r="Y20" s="27">
        <v>1</v>
      </c>
      <c r="Z20" s="29">
        <f>IFERROR(Y20/X20,0)</f>
        <v>1</v>
      </c>
      <c r="AA20" s="31">
        <f t="shared" si="6"/>
        <v>0</v>
      </c>
      <c r="AB20" s="78">
        <f>IFERROR(AA20/X20,0)</f>
        <v>0</v>
      </c>
    </row>
    <row r="21" spans="1:28" ht="15.75" thickBot="1" x14ac:dyDescent="0.3">
      <c r="A21" s="57" t="s">
        <v>15</v>
      </c>
      <c r="B21" s="58">
        <f>SUM(B7:B20)</f>
        <v>15</v>
      </c>
      <c r="C21" s="58">
        <f>SUM(C7:C20)</f>
        <v>12</v>
      </c>
      <c r="D21" s="92">
        <f t="shared" si="0"/>
        <v>0.8</v>
      </c>
      <c r="E21" s="58">
        <f>SUM(E7:E20)</f>
        <v>3</v>
      </c>
      <c r="F21" s="93">
        <f t="shared" si="0"/>
        <v>3.75</v>
      </c>
      <c r="G21" s="23"/>
      <c r="H21" s="57" t="s">
        <v>15</v>
      </c>
      <c r="I21" s="58">
        <f>SUM(I7:I20)</f>
        <v>132</v>
      </c>
      <c r="J21" s="58">
        <f>SUM(J7:J20)</f>
        <v>121</v>
      </c>
      <c r="K21" s="102">
        <f t="shared" si="10"/>
        <v>0.91666666666666663</v>
      </c>
      <c r="L21" s="58">
        <f>SUM(L7:L20)</f>
        <v>11</v>
      </c>
      <c r="M21" s="93">
        <f t="shared" si="11"/>
        <v>8.3333333333333329E-2</v>
      </c>
      <c r="N21" s="24"/>
      <c r="O21" s="57" t="s">
        <v>15</v>
      </c>
      <c r="P21" s="58">
        <f>SUM(P7:P20)</f>
        <v>9</v>
      </c>
      <c r="Q21" s="58">
        <f>SUM(Q7:Q20)</f>
        <v>9</v>
      </c>
      <c r="R21" s="92">
        <f>IFERROR(Q21/P21,0)</f>
        <v>1</v>
      </c>
      <c r="S21" s="58">
        <f>SUM(S7:S20)</f>
        <v>0</v>
      </c>
      <c r="T21" s="93">
        <f>IFERROR(S21/R21,0)</f>
        <v>0</v>
      </c>
      <c r="U21" s="24"/>
      <c r="V21" s="24"/>
      <c r="W21" s="57" t="s">
        <v>15</v>
      </c>
      <c r="X21" s="58">
        <f>SUM(X7:X20)</f>
        <v>35</v>
      </c>
      <c r="Y21" s="58">
        <f>SUM(Y7:Y20)</f>
        <v>32</v>
      </c>
      <c r="Z21" s="59">
        <f>+Y21/X21</f>
        <v>0.91428571428571426</v>
      </c>
      <c r="AA21" s="58">
        <f>SUM(AA7:AA20)</f>
        <v>3</v>
      </c>
      <c r="AB21" s="79">
        <f t="shared" ref="AB21" si="15">+AA21/X21</f>
        <v>8.5714285714285715E-2</v>
      </c>
    </row>
    <row r="22" spans="1:28" ht="15.75" thickBot="1" x14ac:dyDescent="0.3">
      <c r="A22" s="33"/>
      <c r="B22" s="34"/>
      <c r="C22" s="34"/>
      <c r="D22" s="34"/>
      <c r="E22" s="35"/>
      <c r="F22" s="35"/>
      <c r="G22" s="23"/>
      <c r="H22" s="33"/>
      <c r="I22" s="34"/>
      <c r="J22" s="34"/>
      <c r="K22" s="34"/>
      <c r="L22" s="35"/>
      <c r="M22" s="35"/>
      <c r="N22" s="24"/>
      <c r="O22" s="33"/>
      <c r="P22" s="34"/>
      <c r="Q22" s="34"/>
      <c r="R22" s="34"/>
      <c r="S22" s="35"/>
      <c r="T22" s="35"/>
      <c r="U22" s="24"/>
      <c r="V22" s="24"/>
      <c r="W22" s="33"/>
      <c r="X22" s="34"/>
      <c r="Y22" s="34"/>
      <c r="Z22" s="34"/>
      <c r="AA22" s="35"/>
      <c r="AB22" s="35"/>
    </row>
    <row r="23" spans="1:28" x14ac:dyDescent="0.25">
      <c r="A23" s="119" t="s">
        <v>47</v>
      </c>
      <c r="B23" s="121" t="s">
        <v>28</v>
      </c>
      <c r="C23" s="123" t="s">
        <v>29</v>
      </c>
      <c r="D23" s="108" t="s">
        <v>30</v>
      </c>
      <c r="E23" s="125" t="s">
        <v>31</v>
      </c>
      <c r="F23" s="108" t="s">
        <v>32</v>
      </c>
      <c r="G23" s="23"/>
      <c r="H23" s="119" t="s">
        <v>47</v>
      </c>
      <c r="I23" s="121" t="s">
        <v>28</v>
      </c>
      <c r="J23" s="123" t="s">
        <v>29</v>
      </c>
      <c r="K23" s="108" t="s">
        <v>30</v>
      </c>
      <c r="L23" s="125" t="s">
        <v>31</v>
      </c>
      <c r="M23" s="108" t="s">
        <v>32</v>
      </c>
      <c r="N23" s="24"/>
      <c r="O23" s="119" t="s">
        <v>47</v>
      </c>
      <c r="P23" s="121" t="s">
        <v>28</v>
      </c>
      <c r="Q23" s="123" t="s">
        <v>29</v>
      </c>
      <c r="R23" s="108" t="s">
        <v>30</v>
      </c>
      <c r="S23" s="125" t="s">
        <v>31</v>
      </c>
      <c r="T23" s="108" t="s">
        <v>32</v>
      </c>
      <c r="U23" s="24"/>
      <c r="V23" s="24"/>
      <c r="W23" s="119" t="s">
        <v>47</v>
      </c>
      <c r="X23" s="121" t="s">
        <v>28</v>
      </c>
      <c r="Y23" s="123" t="s">
        <v>29</v>
      </c>
      <c r="Z23" s="108" t="s">
        <v>30</v>
      </c>
      <c r="AA23" s="125" t="s">
        <v>31</v>
      </c>
      <c r="AB23" s="108" t="s">
        <v>32</v>
      </c>
    </row>
    <row r="24" spans="1:28" ht="15.75" thickBot="1" x14ac:dyDescent="0.3">
      <c r="A24" s="120"/>
      <c r="B24" s="122"/>
      <c r="C24" s="124"/>
      <c r="D24" s="116"/>
      <c r="E24" s="126"/>
      <c r="F24" s="116"/>
      <c r="G24" s="23"/>
      <c r="H24" s="120"/>
      <c r="I24" s="122"/>
      <c r="J24" s="124"/>
      <c r="K24" s="116"/>
      <c r="L24" s="126"/>
      <c r="M24" s="116"/>
      <c r="N24" s="24"/>
      <c r="O24" s="120"/>
      <c r="P24" s="122"/>
      <c r="Q24" s="124"/>
      <c r="R24" s="116"/>
      <c r="S24" s="126"/>
      <c r="T24" s="116"/>
      <c r="U24" s="24"/>
      <c r="V24" s="24"/>
      <c r="W24" s="120"/>
      <c r="X24" s="122"/>
      <c r="Y24" s="124"/>
      <c r="Z24" s="116"/>
      <c r="AA24" s="126"/>
      <c r="AB24" s="116"/>
    </row>
    <row r="25" spans="1:28" x14ac:dyDescent="0.25">
      <c r="A25" s="60" t="s">
        <v>48</v>
      </c>
      <c r="B25" s="36">
        <v>1</v>
      </c>
      <c r="C25" s="36">
        <v>0</v>
      </c>
      <c r="D25" s="37">
        <f>IFERROR(C25/B25,0)</f>
        <v>0</v>
      </c>
      <c r="E25" s="38">
        <f>B25-C25</f>
        <v>1</v>
      </c>
      <c r="F25" s="83">
        <f t="shared" ref="F25:F28" si="16">IFERROR(E25/B25,0)</f>
        <v>1</v>
      </c>
      <c r="G25" s="23"/>
      <c r="H25" s="60" t="s">
        <v>48</v>
      </c>
      <c r="I25" s="36">
        <v>1</v>
      </c>
      <c r="J25" s="39">
        <v>1</v>
      </c>
      <c r="K25" s="40">
        <v>0</v>
      </c>
      <c r="L25" s="38">
        <f>I25-J25</f>
        <v>0</v>
      </c>
      <c r="M25" s="83">
        <v>0</v>
      </c>
      <c r="N25" s="24"/>
      <c r="O25" s="60" t="s">
        <v>48</v>
      </c>
      <c r="P25" s="36">
        <v>0</v>
      </c>
      <c r="Q25" s="36">
        <v>0</v>
      </c>
      <c r="R25" s="40">
        <f t="shared" ref="R25" si="17">IFERROR(Q25/P25,0)</f>
        <v>0</v>
      </c>
      <c r="S25" s="38">
        <f t="shared" ref="S25:S34" si="18">P25-Q25</f>
        <v>0</v>
      </c>
      <c r="T25" s="83">
        <f t="shared" ref="T25:T34" si="19">IFERROR(S25/R25,0)</f>
        <v>0</v>
      </c>
      <c r="U25" s="24"/>
      <c r="V25" s="24"/>
      <c r="W25" s="60" t="s">
        <v>48</v>
      </c>
      <c r="X25" s="36">
        <v>1</v>
      </c>
      <c r="Y25" s="42">
        <v>1</v>
      </c>
      <c r="Z25" s="40">
        <f>IFERROR(Y25/X25,0)</f>
        <v>1</v>
      </c>
      <c r="AA25" s="41">
        <f>X25-Y25</f>
        <v>0</v>
      </c>
      <c r="AB25" s="83">
        <f t="shared" ref="AB25:AB26" si="20">IFERROR(AA25/Z25,0)</f>
        <v>0</v>
      </c>
    </row>
    <row r="26" spans="1:28" x14ac:dyDescent="0.25">
      <c r="A26" s="61" t="s">
        <v>49</v>
      </c>
      <c r="B26" s="36">
        <v>0</v>
      </c>
      <c r="C26" s="36">
        <v>0</v>
      </c>
      <c r="D26" s="37">
        <f t="shared" ref="D26:D28" si="21">IFERROR(C26/B26,0)</f>
        <v>0</v>
      </c>
      <c r="E26" s="38">
        <f t="shared" ref="E26:E34" si="22">B26-C26</f>
        <v>0</v>
      </c>
      <c r="F26" s="83">
        <f t="shared" si="16"/>
        <v>0</v>
      </c>
      <c r="G26" s="23"/>
      <c r="H26" s="61" t="s">
        <v>49</v>
      </c>
      <c r="I26" s="36">
        <v>7</v>
      </c>
      <c r="J26" s="39">
        <v>7</v>
      </c>
      <c r="K26" s="37">
        <v>0</v>
      </c>
      <c r="L26" s="38">
        <f t="shared" ref="L26:L34" si="23">I26-J26</f>
        <v>0</v>
      </c>
      <c r="M26" s="83">
        <v>0</v>
      </c>
      <c r="N26" s="24"/>
      <c r="O26" s="61" t="s">
        <v>49</v>
      </c>
      <c r="P26" s="36">
        <v>0</v>
      </c>
      <c r="Q26" s="36">
        <v>0</v>
      </c>
      <c r="R26" s="40">
        <f>IFERROR(Q26/P26,0)</f>
        <v>0</v>
      </c>
      <c r="S26" s="38">
        <f t="shared" si="18"/>
        <v>0</v>
      </c>
      <c r="T26" s="83">
        <f t="shared" si="19"/>
        <v>0</v>
      </c>
      <c r="U26" s="24"/>
      <c r="V26" s="24"/>
      <c r="W26" s="61" t="s">
        <v>49</v>
      </c>
      <c r="X26" s="36">
        <v>3</v>
      </c>
      <c r="Y26" s="42">
        <v>3</v>
      </c>
      <c r="Z26" s="40">
        <f>IFERROR(Y26/X26,0)</f>
        <v>1</v>
      </c>
      <c r="AA26" s="41">
        <f t="shared" ref="AA26:AA34" si="24">X26-Y26</f>
        <v>0</v>
      </c>
      <c r="AB26" s="83">
        <f t="shared" si="20"/>
        <v>0</v>
      </c>
    </row>
    <row r="27" spans="1:28" x14ac:dyDescent="0.25">
      <c r="A27" s="61" t="s">
        <v>50</v>
      </c>
      <c r="B27" s="36">
        <v>0</v>
      </c>
      <c r="C27" s="36">
        <v>0</v>
      </c>
      <c r="D27" s="37">
        <f t="shared" si="21"/>
        <v>0</v>
      </c>
      <c r="E27" s="38">
        <f t="shared" si="22"/>
        <v>0</v>
      </c>
      <c r="F27" s="83">
        <f t="shared" si="16"/>
        <v>0</v>
      </c>
      <c r="G27" s="23"/>
      <c r="H27" s="61" t="s">
        <v>50</v>
      </c>
      <c r="I27" s="36">
        <v>1</v>
      </c>
      <c r="J27" s="39">
        <v>1</v>
      </c>
      <c r="K27" s="37">
        <f>IFERROR(J27/I27,0)</f>
        <v>1</v>
      </c>
      <c r="L27" s="38">
        <f t="shared" si="23"/>
        <v>0</v>
      </c>
      <c r="M27" s="83">
        <f>IFERROR(L27/I27,0)</f>
        <v>0</v>
      </c>
      <c r="N27" s="24"/>
      <c r="O27" s="61" t="s">
        <v>50</v>
      </c>
      <c r="P27" s="36">
        <v>0</v>
      </c>
      <c r="Q27" s="36">
        <v>0</v>
      </c>
      <c r="R27" s="40">
        <f t="shared" ref="R27:R34" si="25">IFERROR(Q27/P27,0)</f>
        <v>0</v>
      </c>
      <c r="S27" s="38">
        <f t="shared" si="18"/>
        <v>0</v>
      </c>
      <c r="T27" s="83">
        <f t="shared" si="19"/>
        <v>0</v>
      </c>
      <c r="U27" s="24"/>
      <c r="V27" s="24"/>
      <c r="W27" s="61" t="s">
        <v>50</v>
      </c>
      <c r="X27" s="36">
        <v>0</v>
      </c>
      <c r="Y27" s="42">
        <v>0</v>
      </c>
      <c r="Z27" s="40">
        <f>IFERROR(Y27/X27,0)</f>
        <v>0</v>
      </c>
      <c r="AA27" s="41">
        <f t="shared" si="24"/>
        <v>0</v>
      </c>
      <c r="AB27" s="83">
        <f>IFERROR(AA27/X27,0)</f>
        <v>0</v>
      </c>
    </row>
    <row r="28" spans="1:28" x14ac:dyDescent="0.25">
      <c r="A28" s="61" t="s">
        <v>51</v>
      </c>
      <c r="B28" s="36">
        <v>2</v>
      </c>
      <c r="C28" s="36">
        <v>1</v>
      </c>
      <c r="D28" s="37">
        <f t="shared" si="21"/>
        <v>0.5</v>
      </c>
      <c r="E28" s="38">
        <f t="shared" si="22"/>
        <v>1</v>
      </c>
      <c r="F28" s="83">
        <f t="shared" si="16"/>
        <v>0.5</v>
      </c>
      <c r="G28" s="23"/>
      <c r="H28" s="61" t="s">
        <v>51</v>
      </c>
      <c r="I28" s="36">
        <v>46</v>
      </c>
      <c r="J28" s="39">
        <v>45</v>
      </c>
      <c r="K28" s="37">
        <f t="shared" ref="K28:K35" si="26">+J28/I28</f>
        <v>0.97826086956521741</v>
      </c>
      <c r="L28" s="38">
        <f t="shared" si="23"/>
        <v>1</v>
      </c>
      <c r="M28" s="83">
        <f t="shared" ref="M28" si="27">+L28/I28</f>
        <v>2.1739130434782608E-2</v>
      </c>
      <c r="N28" s="24"/>
      <c r="O28" s="61" t="s">
        <v>51</v>
      </c>
      <c r="P28" s="36">
        <v>2</v>
      </c>
      <c r="Q28" s="36">
        <v>2</v>
      </c>
      <c r="R28" s="40">
        <f t="shared" si="25"/>
        <v>1</v>
      </c>
      <c r="S28" s="38">
        <f t="shared" si="18"/>
        <v>0</v>
      </c>
      <c r="T28" s="83">
        <f t="shared" si="19"/>
        <v>0</v>
      </c>
      <c r="U28" s="24"/>
      <c r="V28" s="24"/>
      <c r="W28" s="61" t="s">
        <v>51</v>
      </c>
      <c r="X28" s="36">
        <v>14</v>
      </c>
      <c r="Y28" s="42">
        <v>14</v>
      </c>
      <c r="Z28" s="40">
        <f t="shared" ref="Z28" si="28">+Y28/X28</f>
        <v>1</v>
      </c>
      <c r="AA28" s="41">
        <f t="shared" si="24"/>
        <v>0</v>
      </c>
      <c r="AB28" s="83">
        <f t="shared" ref="AB28" si="29">+AA28/X28</f>
        <v>0</v>
      </c>
    </row>
    <row r="29" spans="1:28" x14ac:dyDescent="0.25">
      <c r="A29" s="61" t="s">
        <v>52</v>
      </c>
      <c r="B29" s="36">
        <v>0</v>
      </c>
      <c r="C29" s="36">
        <v>0</v>
      </c>
      <c r="D29" s="37">
        <f>IFERROR(C29/B29,0)</f>
        <v>0</v>
      </c>
      <c r="E29" s="38">
        <f t="shared" si="22"/>
        <v>0</v>
      </c>
      <c r="F29" s="83">
        <f t="shared" ref="F29:F34" si="30">IFERROR(E29/B29,0)</f>
        <v>0</v>
      </c>
      <c r="G29" s="23"/>
      <c r="H29" s="61" t="s">
        <v>52</v>
      </c>
      <c r="I29" s="36">
        <v>0</v>
      </c>
      <c r="J29" s="39">
        <v>0</v>
      </c>
      <c r="K29" s="37">
        <v>0</v>
      </c>
      <c r="L29" s="38">
        <f t="shared" si="23"/>
        <v>0</v>
      </c>
      <c r="M29" s="83">
        <v>0</v>
      </c>
      <c r="N29" s="24"/>
      <c r="O29" s="61" t="s">
        <v>52</v>
      </c>
      <c r="P29" s="36">
        <v>0</v>
      </c>
      <c r="Q29" s="36">
        <v>0</v>
      </c>
      <c r="R29" s="40">
        <f t="shared" si="25"/>
        <v>0</v>
      </c>
      <c r="S29" s="38">
        <f t="shared" si="18"/>
        <v>0</v>
      </c>
      <c r="T29" s="83">
        <f t="shared" si="19"/>
        <v>0</v>
      </c>
      <c r="U29" s="24"/>
      <c r="V29" s="24"/>
      <c r="W29" s="61" t="s">
        <v>52</v>
      </c>
      <c r="X29" s="36">
        <v>0</v>
      </c>
      <c r="Y29" s="42">
        <v>0</v>
      </c>
      <c r="Z29" s="40">
        <f>IFERROR(Y29/X29,0)</f>
        <v>0</v>
      </c>
      <c r="AA29" s="41">
        <f t="shared" si="24"/>
        <v>0</v>
      </c>
      <c r="AB29" s="83">
        <f>IFERROR(AA29/X29,0)</f>
        <v>0</v>
      </c>
    </row>
    <row r="30" spans="1:28" x14ac:dyDescent="0.25">
      <c r="A30" s="61" t="s">
        <v>53</v>
      </c>
      <c r="B30" s="36">
        <v>0</v>
      </c>
      <c r="C30" s="36">
        <v>0</v>
      </c>
      <c r="D30" s="37">
        <f t="shared" ref="D30:D35" si="31">IFERROR(C30/B30,0)</f>
        <v>0</v>
      </c>
      <c r="E30" s="38">
        <f t="shared" si="22"/>
        <v>0</v>
      </c>
      <c r="F30" s="83">
        <f t="shared" si="30"/>
        <v>0</v>
      </c>
      <c r="G30" s="23"/>
      <c r="H30" s="61" t="s">
        <v>53</v>
      </c>
      <c r="I30" s="36">
        <v>3</v>
      </c>
      <c r="J30" s="39">
        <v>3</v>
      </c>
      <c r="K30" s="37">
        <v>0</v>
      </c>
      <c r="L30" s="38">
        <f t="shared" si="23"/>
        <v>0</v>
      </c>
      <c r="M30" s="83">
        <v>0</v>
      </c>
      <c r="N30" s="24"/>
      <c r="O30" s="61" t="s">
        <v>53</v>
      </c>
      <c r="P30" s="36">
        <v>7</v>
      </c>
      <c r="Q30" s="36">
        <v>7</v>
      </c>
      <c r="R30" s="40">
        <f t="shared" si="25"/>
        <v>1</v>
      </c>
      <c r="S30" s="38">
        <f t="shared" si="18"/>
        <v>0</v>
      </c>
      <c r="T30" s="83">
        <f t="shared" si="19"/>
        <v>0</v>
      </c>
      <c r="U30" s="24"/>
      <c r="V30" s="24"/>
      <c r="W30" s="61" t="s">
        <v>53</v>
      </c>
      <c r="X30" s="36">
        <v>1</v>
      </c>
      <c r="Y30" s="42">
        <v>1</v>
      </c>
      <c r="Z30" s="40">
        <f>IFERROR(Y30/X30,0)</f>
        <v>1</v>
      </c>
      <c r="AA30" s="41">
        <f t="shared" si="24"/>
        <v>0</v>
      </c>
      <c r="AB30" s="83">
        <f>IFERROR(AA30/Z30,0)</f>
        <v>0</v>
      </c>
    </row>
    <row r="31" spans="1:28" x14ac:dyDescent="0.25">
      <c r="A31" s="61" t="s">
        <v>54</v>
      </c>
      <c r="B31" s="36">
        <v>0</v>
      </c>
      <c r="C31" s="36">
        <v>0</v>
      </c>
      <c r="D31" s="37">
        <f t="shared" si="31"/>
        <v>0</v>
      </c>
      <c r="E31" s="38">
        <f t="shared" si="22"/>
        <v>0</v>
      </c>
      <c r="F31" s="83">
        <f t="shared" si="30"/>
        <v>0</v>
      </c>
      <c r="G31" s="23"/>
      <c r="H31" s="61" t="s">
        <v>54</v>
      </c>
      <c r="I31" s="36">
        <v>6</v>
      </c>
      <c r="J31" s="39">
        <v>6</v>
      </c>
      <c r="K31" s="37">
        <v>0</v>
      </c>
      <c r="L31" s="38">
        <f t="shared" si="23"/>
        <v>0</v>
      </c>
      <c r="M31" s="83">
        <v>0</v>
      </c>
      <c r="N31" s="24"/>
      <c r="O31" s="61" t="s">
        <v>54</v>
      </c>
      <c r="P31" s="36">
        <v>0</v>
      </c>
      <c r="Q31" s="36">
        <v>0</v>
      </c>
      <c r="R31" s="40">
        <f t="shared" si="25"/>
        <v>0</v>
      </c>
      <c r="S31" s="38">
        <f t="shared" si="18"/>
        <v>0</v>
      </c>
      <c r="T31" s="83">
        <f t="shared" si="19"/>
        <v>0</v>
      </c>
      <c r="U31" s="24"/>
      <c r="V31" s="24"/>
      <c r="W31" s="61" t="s">
        <v>54</v>
      </c>
      <c r="X31" s="36">
        <v>2</v>
      </c>
      <c r="Y31" s="42">
        <v>2</v>
      </c>
      <c r="Z31" s="40">
        <f>IFERROR(+Y31/X31,0)</f>
        <v>1</v>
      </c>
      <c r="AA31" s="41">
        <f t="shared" si="24"/>
        <v>0</v>
      </c>
      <c r="AB31" s="83">
        <f>IFERROR(+AA31/X31,0)</f>
        <v>0</v>
      </c>
    </row>
    <row r="32" spans="1:28" x14ac:dyDescent="0.25">
      <c r="A32" s="61" t="s">
        <v>55</v>
      </c>
      <c r="B32" s="36">
        <v>0</v>
      </c>
      <c r="C32" s="36">
        <v>0</v>
      </c>
      <c r="D32" s="37">
        <f t="shared" si="31"/>
        <v>0</v>
      </c>
      <c r="E32" s="38">
        <f t="shared" si="22"/>
        <v>0</v>
      </c>
      <c r="F32" s="83">
        <f t="shared" si="30"/>
        <v>0</v>
      </c>
      <c r="G32" s="23"/>
      <c r="H32" s="61" t="s">
        <v>55</v>
      </c>
      <c r="I32" s="36">
        <v>2</v>
      </c>
      <c r="J32" s="39">
        <v>2</v>
      </c>
      <c r="K32" s="37">
        <v>0</v>
      </c>
      <c r="L32" s="38">
        <f t="shared" si="23"/>
        <v>0</v>
      </c>
      <c r="M32" s="83">
        <v>0</v>
      </c>
      <c r="N32" s="24"/>
      <c r="O32" s="61" t="s">
        <v>55</v>
      </c>
      <c r="P32" s="36">
        <v>0</v>
      </c>
      <c r="Q32" s="36">
        <v>0</v>
      </c>
      <c r="R32" s="40">
        <f t="shared" si="25"/>
        <v>0</v>
      </c>
      <c r="S32" s="38">
        <f t="shared" si="18"/>
        <v>0</v>
      </c>
      <c r="T32" s="83">
        <f t="shared" si="19"/>
        <v>0</v>
      </c>
      <c r="U32" s="24"/>
      <c r="V32" s="24"/>
      <c r="W32" s="61" t="s">
        <v>55</v>
      </c>
      <c r="X32" s="36">
        <v>3</v>
      </c>
      <c r="Y32" s="42">
        <v>3</v>
      </c>
      <c r="Z32" s="40">
        <f>IFERROR(Y32/X32,0)</f>
        <v>1</v>
      </c>
      <c r="AA32" s="41">
        <f t="shared" si="24"/>
        <v>0</v>
      </c>
      <c r="AB32" s="83">
        <f>IFERROR(AA32/Z32,0)</f>
        <v>0</v>
      </c>
    </row>
    <row r="33" spans="1:28" x14ac:dyDescent="0.25">
      <c r="A33" s="61" t="s">
        <v>56</v>
      </c>
      <c r="B33" s="36">
        <v>0</v>
      </c>
      <c r="C33" s="36">
        <v>0</v>
      </c>
      <c r="D33" s="37">
        <f t="shared" si="31"/>
        <v>0</v>
      </c>
      <c r="E33" s="38">
        <f t="shared" si="22"/>
        <v>0</v>
      </c>
      <c r="F33" s="83">
        <f t="shared" si="30"/>
        <v>0</v>
      </c>
      <c r="G33" s="23"/>
      <c r="H33" s="61" t="s">
        <v>56</v>
      </c>
      <c r="I33" s="36">
        <v>1</v>
      </c>
      <c r="J33" s="39">
        <v>1</v>
      </c>
      <c r="K33" s="37">
        <v>0</v>
      </c>
      <c r="L33" s="38">
        <f t="shared" si="23"/>
        <v>0</v>
      </c>
      <c r="M33" s="83">
        <v>0</v>
      </c>
      <c r="N33" s="24"/>
      <c r="O33" s="61" t="s">
        <v>56</v>
      </c>
      <c r="P33" s="36">
        <v>1</v>
      </c>
      <c r="Q33" s="36">
        <v>1</v>
      </c>
      <c r="R33" s="40">
        <f t="shared" si="25"/>
        <v>1</v>
      </c>
      <c r="S33" s="38">
        <f t="shared" si="18"/>
        <v>0</v>
      </c>
      <c r="T33" s="83">
        <f t="shared" si="19"/>
        <v>0</v>
      </c>
      <c r="U33" s="24"/>
      <c r="V33" s="24"/>
      <c r="W33" s="61" t="s">
        <v>56</v>
      </c>
      <c r="X33" s="36">
        <v>0</v>
      </c>
      <c r="Y33" s="42">
        <v>0</v>
      </c>
      <c r="Z33" s="40">
        <f>IFERROR(Y33/X33,0)</f>
        <v>0</v>
      </c>
      <c r="AA33" s="41">
        <f t="shared" si="24"/>
        <v>0</v>
      </c>
      <c r="AB33" s="83">
        <f>IFERROR(AA33/X33,0)</f>
        <v>0</v>
      </c>
    </row>
    <row r="34" spans="1:28" ht="15.75" thickBot="1" x14ac:dyDescent="0.3">
      <c r="A34" s="62" t="s">
        <v>57</v>
      </c>
      <c r="B34" s="36">
        <v>0</v>
      </c>
      <c r="C34" s="36">
        <v>0</v>
      </c>
      <c r="D34" s="37">
        <f t="shared" si="31"/>
        <v>0</v>
      </c>
      <c r="E34" s="38">
        <f t="shared" si="22"/>
        <v>0</v>
      </c>
      <c r="F34" s="83">
        <f t="shared" si="30"/>
        <v>0</v>
      </c>
      <c r="G34" s="23"/>
      <c r="H34" s="62" t="s">
        <v>57</v>
      </c>
      <c r="I34" s="36">
        <v>0</v>
      </c>
      <c r="J34" s="39">
        <v>0</v>
      </c>
      <c r="K34" s="37">
        <f>IFERROR(J34/I34,0)</f>
        <v>0</v>
      </c>
      <c r="L34" s="38">
        <f t="shared" si="23"/>
        <v>0</v>
      </c>
      <c r="M34" s="83">
        <f>IFERROR(L34/I34,0)</f>
        <v>0</v>
      </c>
      <c r="N34" s="24"/>
      <c r="O34" s="62" t="s">
        <v>57</v>
      </c>
      <c r="P34" s="36">
        <v>0</v>
      </c>
      <c r="Q34" s="36">
        <v>0</v>
      </c>
      <c r="R34" s="40">
        <f t="shared" si="25"/>
        <v>0</v>
      </c>
      <c r="S34" s="38">
        <f t="shared" si="18"/>
        <v>0</v>
      </c>
      <c r="T34" s="83">
        <f t="shared" si="19"/>
        <v>0</v>
      </c>
      <c r="U34" s="24"/>
      <c r="V34" s="24"/>
      <c r="W34" s="62" t="s">
        <v>57</v>
      </c>
      <c r="X34" s="36">
        <v>0</v>
      </c>
      <c r="Y34" s="42">
        <v>0</v>
      </c>
      <c r="Z34" s="40">
        <f>IFERROR(Y34/X34,0)</f>
        <v>0</v>
      </c>
      <c r="AA34" s="41">
        <f t="shared" si="24"/>
        <v>0</v>
      </c>
      <c r="AB34" s="83">
        <f>IFERROR(AA34/X34,0)</f>
        <v>0</v>
      </c>
    </row>
    <row r="35" spans="1:28" ht="15.75" thickBot="1" x14ac:dyDescent="0.3">
      <c r="A35" s="63" t="s">
        <v>15</v>
      </c>
      <c r="B35" s="43">
        <f>SUM(B25:B34)</f>
        <v>3</v>
      </c>
      <c r="C35" s="43">
        <f>SUM(C25:C34)</f>
        <v>1</v>
      </c>
      <c r="D35" s="45">
        <f t="shared" si="31"/>
        <v>0.33333333333333331</v>
      </c>
      <c r="E35" s="99">
        <f>SUM(E25:E34)</f>
        <v>2</v>
      </c>
      <c r="F35" s="100">
        <f t="shared" ref="F35" si="32">IFERROR(E35/D35,0)</f>
        <v>6</v>
      </c>
      <c r="G35" s="23"/>
      <c r="H35" s="63" t="s">
        <v>15</v>
      </c>
      <c r="I35" s="43">
        <f>SUM(I25:I34)</f>
        <v>67</v>
      </c>
      <c r="J35" s="44">
        <f>SUM(J25:J34)</f>
        <v>66</v>
      </c>
      <c r="K35" s="45">
        <f t="shared" si="26"/>
        <v>0.9850746268656716</v>
      </c>
      <c r="L35" s="99">
        <f>SUM(L25:L34)</f>
        <v>1</v>
      </c>
      <c r="M35" s="100">
        <f>IFERROR(L35/I35,0)</f>
        <v>1.4925373134328358E-2</v>
      </c>
      <c r="N35" s="24"/>
      <c r="O35" s="63" t="s">
        <v>15</v>
      </c>
      <c r="P35" s="105">
        <f>SUM(P25:P34)</f>
        <v>10</v>
      </c>
      <c r="Q35" s="105">
        <f>SUM(Q25:Q34)</f>
        <v>10</v>
      </c>
      <c r="R35" s="98">
        <f>IFERROR(Q35/P35,0)</f>
        <v>1</v>
      </c>
      <c r="S35" s="105">
        <f>SUM(S25:S34)</f>
        <v>0</v>
      </c>
      <c r="T35" s="100">
        <f>IFERROR(S35/R35,0)</f>
        <v>0</v>
      </c>
      <c r="U35" s="24"/>
      <c r="V35" s="24"/>
      <c r="W35" s="63" t="s">
        <v>15</v>
      </c>
      <c r="X35" s="43">
        <f>SUM(X25:X34)</f>
        <v>24</v>
      </c>
      <c r="Y35" s="43">
        <f>SUM(Y25:Y34)</f>
        <v>24</v>
      </c>
      <c r="Z35" s="45">
        <f>+Y35/X35</f>
        <v>1</v>
      </c>
      <c r="AA35" s="99">
        <f>SUM(AA25:AA34)</f>
        <v>0</v>
      </c>
      <c r="AB35" s="100">
        <f t="shared" ref="AB35" si="33">+AA35/X35</f>
        <v>0</v>
      </c>
    </row>
    <row r="36" spans="1:28" ht="15.75" thickBot="1" x14ac:dyDescent="0.3">
      <c r="A36" s="81"/>
      <c r="B36" s="46"/>
      <c r="C36" s="46"/>
      <c r="D36" s="46"/>
      <c r="E36" s="82"/>
      <c r="F36" s="46"/>
      <c r="G36" s="23"/>
      <c r="H36" s="81"/>
      <c r="I36" s="46"/>
      <c r="J36" s="46"/>
      <c r="K36" s="46"/>
      <c r="L36" s="82"/>
      <c r="M36" s="46"/>
      <c r="N36" s="24"/>
      <c r="O36" s="81"/>
      <c r="P36" s="46"/>
      <c r="Q36" s="46"/>
      <c r="R36" s="46"/>
      <c r="S36" s="82"/>
      <c r="T36" s="46"/>
      <c r="U36" s="24"/>
      <c r="V36" s="24"/>
      <c r="W36" s="81"/>
      <c r="X36" s="46"/>
      <c r="Y36" s="46"/>
      <c r="Z36" s="46"/>
      <c r="AA36" s="82"/>
      <c r="AB36" s="46"/>
    </row>
    <row r="37" spans="1:28" x14ac:dyDescent="0.25">
      <c r="A37" s="110" t="s">
        <v>58</v>
      </c>
      <c r="B37" s="112" t="s">
        <v>28</v>
      </c>
      <c r="C37" s="114" t="s">
        <v>29</v>
      </c>
      <c r="D37" s="108" t="s">
        <v>30</v>
      </c>
      <c r="E37" s="117" t="s">
        <v>31</v>
      </c>
      <c r="F37" s="108" t="s">
        <v>32</v>
      </c>
      <c r="G37" s="23"/>
      <c r="H37" s="110" t="s">
        <v>58</v>
      </c>
      <c r="I37" s="112" t="s">
        <v>28</v>
      </c>
      <c r="J37" s="114" t="s">
        <v>29</v>
      </c>
      <c r="K37" s="108" t="s">
        <v>30</v>
      </c>
      <c r="L37" s="117" t="s">
        <v>31</v>
      </c>
      <c r="M37" s="108" t="s">
        <v>32</v>
      </c>
      <c r="N37" s="24"/>
      <c r="O37" s="110" t="s">
        <v>58</v>
      </c>
      <c r="P37" s="112" t="s">
        <v>28</v>
      </c>
      <c r="Q37" s="114" t="s">
        <v>29</v>
      </c>
      <c r="R37" s="108" t="s">
        <v>30</v>
      </c>
      <c r="S37" s="117" t="s">
        <v>31</v>
      </c>
      <c r="T37" s="108" t="s">
        <v>32</v>
      </c>
      <c r="U37" s="24"/>
      <c r="V37" s="24"/>
      <c r="W37" s="110" t="s">
        <v>58</v>
      </c>
      <c r="X37" s="112" t="s">
        <v>28</v>
      </c>
      <c r="Y37" s="114" t="s">
        <v>29</v>
      </c>
      <c r="Z37" s="108" t="s">
        <v>30</v>
      </c>
      <c r="AA37" s="117" t="s">
        <v>31</v>
      </c>
      <c r="AB37" s="108" t="s">
        <v>32</v>
      </c>
    </row>
    <row r="38" spans="1:28" ht="15.75" thickBot="1" x14ac:dyDescent="0.3">
      <c r="A38" s="111"/>
      <c r="B38" s="113"/>
      <c r="C38" s="115"/>
      <c r="D38" s="116"/>
      <c r="E38" s="118"/>
      <c r="F38" s="109"/>
      <c r="G38" s="23"/>
      <c r="H38" s="111"/>
      <c r="I38" s="113"/>
      <c r="J38" s="115"/>
      <c r="K38" s="116"/>
      <c r="L38" s="118"/>
      <c r="M38" s="109"/>
      <c r="N38" s="24"/>
      <c r="O38" s="111"/>
      <c r="P38" s="113"/>
      <c r="Q38" s="115"/>
      <c r="R38" s="116"/>
      <c r="S38" s="118"/>
      <c r="T38" s="109"/>
      <c r="U38" s="24"/>
      <c r="V38" s="24"/>
      <c r="W38" s="111"/>
      <c r="X38" s="113"/>
      <c r="Y38" s="115"/>
      <c r="Z38" s="116"/>
      <c r="AA38" s="118"/>
      <c r="AB38" s="109"/>
    </row>
    <row r="39" spans="1:28" x14ac:dyDescent="0.25">
      <c r="A39" s="64" t="s">
        <v>59</v>
      </c>
      <c r="B39" s="47">
        <v>0</v>
      </c>
      <c r="C39" s="47">
        <v>0</v>
      </c>
      <c r="D39" s="48">
        <f>IFERROR(C39/B39,0)</f>
        <v>0</v>
      </c>
      <c r="E39" s="47">
        <f t="shared" ref="E39:E46" si="34">B39-C39</f>
        <v>0</v>
      </c>
      <c r="F39" s="95">
        <f>IFERROR(E39/B39,0)</f>
        <v>0</v>
      </c>
      <c r="G39" s="23"/>
      <c r="H39" s="64" t="s">
        <v>59</v>
      </c>
      <c r="I39" s="47">
        <v>0</v>
      </c>
      <c r="J39" s="47">
        <v>0</v>
      </c>
      <c r="K39" s="48">
        <f>IFERROR(J39/I39,0)</f>
        <v>0</v>
      </c>
      <c r="L39" s="47">
        <f t="shared" ref="L39:L46" si="35">I39-J39</f>
        <v>0</v>
      </c>
      <c r="M39" s="95">
        <f>IFERROR(L39/I39,0)</f>
        <v>0</v>
      </c>
      <c r="N39" s="24"/>
      <c r="O39" s="64" t="s">
        <v>59</v>
      </c>
      <c r="P39" s="47">
        <v>0</v>
      </c>
      <c r="Q39" s="47">
        <v>0</v>
      </c>
      <c r="R39" s="48">
        <f>IFERROR(Q39/P39,0)</f>
        <v>0</v>
      </c>
      <c r="S39" s="51">
        <f>P39-Q39</f>
        <v>0</v>
      </c>
      <c r="T39" s="95">
        <f>IFERROR(S39/P39,0)</f>
        <v>0</v>
      </c>
      <c r="U39" s="24"/>
      <c r="V39" s="24"/>
      <c r="W39" s="64" t="s">
        <v>59</v>
      </c>
      <c r="X39" s="47">
        <v>0</v>
      </c>
      <c r="Y39" s="52">
        <v>0</v>
      </c>
      <c r="Z39" s="48">
        <f>IFERROR(Y39/X39,0)</f>
        <v>0</v>
      </c>
      <c r="AA39" s="51">
        <f>X39-Y39</f>
        <v>0</v>
      </c>
      <c r="AB39" s="95">
        <f>IFERROR(AA39/X39,0)</f>
        <v>0</v>
      </c>
    </row>
    <row r="40" spans="1:28" x14ac:dyDescent="0.25">
      <c r="A40" s="64" t="s">
        <v>60</v>
      </c>
      <c r="B40" s="47">
        <v>110</v>
      </c>
      <c r="C40" s="47">
        <v>92</v>
      </c>
      <c r="D40" s="48">
        <f t="shared" ref="D40:D47" si="36">+C40/B40</f>
        <v>0.83636363636363631</v>
      </c>
      <c r="E40" s="47">
        <f t="shared" si="34"/>
        <v>18</v>
      </c>
      <c r="F40" s="95">
        <f t="shared" ref="F40:F47" si="37">+E40/B40</f>
        <v>0.16363636363636364</v>
      </c>
      <c r="G40" s="23"/>
      <c r="H40" s="64" t="s">
        <v>60</v>
      </c>
      <c r="I40" s="47">
        <v>620</v>
      </c>
      <c r="J40" s="47">
        <v>554</v>
      </c>
      <c r="K40" s="48">
        <f t="shared" ref="K40:K47" si="38">+J40/I40</f>
        <v>0.8935483870967742</v>
      </c>
      <c r="L40" s="47">
        <f t="shared" si="35"/>
        <v>66</v>
      </c>
      <c r="M40" s="95">
        <f t="shared" ref="M40:M47" si="39">+L40/I40</f>
        <v>0.1064516129032258</v>
      </c>
      <c r="N40" s="24"/>
      <c r="O40" s="64" t="s">
        <v>60</v>
      </c>
      <c r="P40" s="47">
        <v>43</v>
      </c>
      <c r="Q40" s="47">
        <v>40</v>
      </c>
      <c r="R40" s="48">
        <f t="shared" ref="R40" si="40">+Q40/P40</f>
        <v>0.93023255813953487</v>
      </c>
      <c r="S40" s="51">
        <f t="shared" ref="S40:S46" si="41">P40-Q40</f>
        <v>3</v>
      </c>
      <c r="T40" s="95">
        <f t="shared" ref="T40:T47" si="42">+S40/P40</f>
        <v>6.9767441860465115E-2</v>
      </c>
      <c r="U40" s="24"/>
      <c r="V40" s="24"/>
      <c r="W40" s="64" t="s">
        <v>60</v>
      </c>
      <c r="X40" s="47">
        <v>318</v>
      </c>
      <c r="Y40" s="52">
        <v>304</v>
      </c>
      <c r="Z40" s="48">
        <f t="shared" ref="Z40:Z46" si="43">+Y40/X40</f>
        <v>0.95597484276729561</v>
      </c>
      <c r="AA40" s="51">
        <f t="shared" ref="AA40:AA46" si="44">X40-Y40</f>
        <v>14</v>
      </c>
      <c r="AB40" s="95">
        <f t="shared" ref="AB40:AB47" si="45">+AA40/X40</f>
        <v>4.40251572327044E-2</v>
      </c>
    </row>
    <row r="41" spans="1:28" x14ac:dyDescent="0.25">
      <c r="A41" s="64" t="s">
        <v>61</v>
      </c>
      <c r="B41" s="47">
        <v>0</v>
      </c>
      <c r="C41" s="47">
        <v>0</v>
      </c>
      <c r="D41" s="48">
        <f t="shared" ref="D41:D42" si="46">IFERROR(C41/B41,0)</f>
        <v>0</v>
      </c>
      <c r="E41" s="47">
        <f t="shared" si="34"/>
        <v>0</v>
      </c>
      <c r="F41" s="95">
        <f t="shared" ref="F41:F42" si="47">IFERROR(E41/B41,0)</f>
        <v>0</v>
      </c>
      <c r="G41" s="23"/>
      <c r="H41" s="64" t="s">
        <v>61</v>
      </c>
      <c r="I41" s="47">
        <v>1</v>
      </c>
      <c r="J41" s="47">
        <v>1</v>
      </c>
      <c r="K41" s="48">
        <f t="shared" ref="K41:K44" si="48">IFERROR(J41/I41,0)</f>
        <v>1</v>
      </c>
      <c r="L41" s="47">
        <f t="shared" si="35"/>
        <v>0</v>
      </c>
      <c r="M41" s="95">
        <f t="shared" ref="M41:M44" si="49">IFERROR(L41/I41,0)</f>
        <v>0</v>
      </c>
      <c r="N41" s="24"/>
      <c r="O41" s="64" t="s">
        <v>61</v>
      </c>
      <c r="P41" s="47">
        <v>0</v>
      </c>
      <c r="Q41" s="47">
        <v>0</v>
      </c>
      <c r="R41" s="48">
        <f t="shared" ref="R41:R46" si="50">IFERROR(Q41/P41,0)</f>
        <v>0</v>
      </c>
      <c r="S41" s="51">
        <f t="shared" si="41"/>
        <v>0</v>
      </c>
      <c r="T41" s="95">
        <f>IFERROR(S41/R41,0)</f>
        <v>0</v>
      </c>
      <c r="U41" s="24"/>
      <c r="V41" s="24"/>
      <c r="W41" s="64" t="s">
        <v>61</v>
      </c>
      <c r="X41" s="47">
        <v>3</v>
      </c>
      <c r="Y41" s="52">
        <v>3</v>
      </c>
      <c r="Z41" s="48">
        <f>IFERROR(Y41/X41,0)</f>
        <v>1</v>
      </c>
      <c r="AA41" s="51">
        <f t="shared" si="44"/>
        <v>0</v>
      </c>
      <c r="AB41" s="95">
        <f>IFERROR(AA41/X41,0)</f>
        <v>0</v>
      </c>
    </row>
    <row r="42" spans="1:28" x14ac:dyDescent="0.25">
      <c r="A42" s="64" t="s">
        <v>62</v>
      </c>
      <c r="B42" s="47">
        <v>0</v>
      </c>
      <c r="C42" s="47">
        <v>0</v>
      </c>
      <c r="D42" s="48">
        <f t="shared" si="46"/>
        <v>0</v>
      </c>
      <c r="E42" s="47">
        <f t="shared" si="34"/>
        <v>0</v>
      </c>
      <c r="F42" s="95">
        <f t="shared" si="47"/>
        <v>0</v>
      </c>
      <c r="G42" s="23"/>
      <c r="H42" s="64" t="s">
        <v>62</v>
      </c>
      <c r="I42" s="47">
        <v>5</v>
      </c>
      <c r="J42" s="47">
        <v>4</v>
      </c>
      <c r="K42" s="48">
        <f t="shared" si="48"/>
        <v>0.8</v>
      </c>
      <c r="L42" s="47">
        <f t="shared" si="35"/>
        <v>1</v>
      </c>
      <c r="M42" s="95">
        <f t="shared" si="49"/>
        <v>0.2</v>
      </c>
      <c r="N42" s="24"/>
      <c r="O42" s="64" t="s">
        <v>62</v>
      </c>
      <c r="P42" s="47">
        <v>1</v>
      </c>
      <c r="Q42" s="47">
        <v>1</v>
      </c>
      <c r="R42" s="48">
        <f t="shared" si="50"/>
        <v>1</v>
      </c>
      <c r="S42" s="51">
        <f t="shared" si="41"/>
        <v>0</v>
      </c>
      <c r="T42" s="95">
        <f>IFERROR(S42/P42,0)</f>
        <v>0</v>
      </c>
      <c r="U42" s="24"/>
      <c r="V42" s="24"/>
      <c r="W42" s="64" t="s">
        <v>62</v>
      </c>
      <c r="X42" s="47">
        <v>5</v>
      </c>
      <c r="Y42" s="52">
        <v>4</v>
      </c>
      <c r="Z42" s="48">
        <f t="shared" si="43"/>
        <v>0.8</v>
      </c>
      <c r="AA42" s="51">
        <f t="shared" si="44"/>
        <v>1</v>
      </c>
      <c r="AB42" s="95">
        <f t="shared" si="45"/>
        <v>0.2</v>
      </c>
    </row>
    <row r="43" spans="1:28" x14ac:dyDescent="0.25">
      <c r="A43" s="64" t="s">
        <v>63</v>
      </c>
      <c r="B43" s="47">
        <v>4</v>
      </c>
      <c r="C43" s="47">
        <v>3</v>
      </c>
      <c r="D43" s="48">
        <f>IFERROR(C43/B43,0)</f>
        <v>0.75</v>
      </c>
      <c r="E43" s="47">
        <f t="shared" si="34"/>
        <v>1</v>
      </c>
      <c r="F43" s="95">
        <f>IFERROR(E43/D43,0)</f>
        <v>1.3333333333333333</v>
      </c>
      <c r="G43" s="23"/>
      <c r="H43" s="64" t="s">
        <v>63</v>
      </c>
      <c r="I43" s="47">
        <v>36</v>
      </c>
      <c r="J43" s="47">
        <v>30</v>
      </c>
      <c r="K43" s="48">
        <f t="shared" si="48"/>
        <v>0.83333333333333337</v>
      </c>
      <c r="L43" s="47">
        <f t="shared" si="35"/>
        <v>6</v>
      </c>
      <c r="M43" s="95">
        <f t="shared" si="49"/>
        <v>0.16666666666666666</v>
      </c>
      <c r="N43" s="24"/>
      <c r="O43" s="64" t="s">
        <v>63</v>
      </c>
      <c r="P43" s="47">
        <v>5</v>
      </c>
      <c r="Q43" s="47">
        <v>5</v>
      </c>
      <c r="R43" s="48">
        <f t="shared" si="50"/>
        <v>1</v>
      </c>
      <c r="S43" s="51">
        <f t="shared" si="41"/>
        <v>0</v>
      </c>
      <c r="T43" s="95">
        <f>IFERROR(S43/R43,0)</f>
        <v>0</v>
      </c>
      <c r="U43" s="24"/>
      <c r="V43" s="24"/>
      <c r="W43" s="64" t="s">
        <v>63</v>
      </c>
      <c r="X43" s="47">
        <v>8</v>
      </c>
      <c r="Y43" s="52">
        <v>8</v>
      </c>
      <c r="Z43" s="48">
        <f t="shared" si="43"/>
        <v>1</v>
      </c>
      <c r="AA43" s="51">
        <f t="shared" si="44"/>
        <v>0</v>
      </c>
      <c r="AB43" s="95">
        <f t="shared" si="45"/>
        <v>0</v>
      </c>
    </row>
    <row r="44" spans="1:28" x14ac:dyDescent="0.25">
      <c r="A44" s="64" t="s">
        <v>64</v>
      </c>
      <c r="B44" s="47">
        <v>0</v>
      </c>
      <c r="C44" s="47">
        <v>0</v>
      </c>
      <c r="D44" s="48">
        <f t="shared" ref="D44:D46" si="51">IFERROR(C44/B44,0)</f>
        <v>0</v>
      </c>
      <c r="E44" s="47">
        <f t="shared" si="34"/>
        <v>0</v>
      </c>
      <c r="F44" s="95">
        <f t="shared" ref="F44:F45" si="52">IFERROR(E44/B44,0)</f>
        <v>0</v>
      </c>
      <c r="G44" s="23"/>
      <c r="H44" s="64" t="s">
        <v>64</v>
      </c>
      <c r="I44" s="47">
        <v>0</v>
      </c>
      <c r="J44" s="47">
        <v>0</v>
      </c>
      <c r="K44" s="48">
        <f t="shared" si="48"/>
        <v>0</v>
      </c>
      <c r="L44" s="47">
        <f t="shared" si="35"/>
        <v>0</v>
      </c>
      <c r="M44" s="95">
        <f t="shared" si="49"/>
        <v>0</v>
      </c>
      <c r="N44" s="24"/>
      <c r="O44" s="64" t="s">
        <v>64</v>
      </c>
      <c r="P44" s="47">
        <v>0</v>
      </c>
      <c r="Q44" s="47">
        <v>0</v>
      </c>
      <c r="R44" s="48">
        <f t="shared" si="50"/>
        <v>0</v>
      </c>
      <c r="S44" s="51">
        <f t="shared" si="41"/>
        <v>0</v>
      </c>
      <c r="T44" s="95">
        <f>IFERROR(S44/P44,0)</f>
        <v>0</v>
      </c>
      <c r="U44" s="24"/>
      <c r="V44" s="24"/>
      <c r="W44" s="64" t="s">
        <v>64</v>
      </c>
      <c r="X44" s="47">
        <v>0</v>
      </c>
      <c r="Y44" s="52">
        <v>0</v>
      </c>
      <c r="Z44" s="48">
        <f>IFERROR(Y44/X44,0)</f>
        <v>0</v>
      </c>
      <c r="AA44" s="51">
        <f t="shared" si="44"/>
        <v>0</v>
      </c>
      <c r="AB44" s="95">
        <f>IFERROR(AA44/X44,0)</f>
        <v>0</v>
      </c>
    </row>
    <row r="45" spans="1:28" x14ac:dyDescent="0.25">
      <c r="A45" s="64" t="s">
        <v>65</v>
      </c>
      <c r="B45" s="47">
        <v>0</v>
      </c>
      <c r="C45" s="47">
        <v>0</v>
      </c>
      <c r="D45" s="48">
        <f t="shared" si="51"/>
        <v>0</v>
      </c>
      <c r="E45" s="47">
        <f t="shared" si="34"/>
        <v>0</v>
      </c>
      <c r="F45" s="95">
        <f t="shared" si="52"/>
        <v>0</v>
      </c>
      <c r="G45" s="23"/>
      <c r="H45" s="64" t="s">
        <v>65</v>
      </c>
      <c r="I45" s="47">
        <v>16</v>
      </c>
      <c r="J45" s="47">
        <v>15</v>
      </c>
      <c r="K45" s="48">
        <f t="shared" si="38"/>
        <v>0.9375</v>
      </c>
      <c r="L45" s="47">
        <f t="shared" si="35"/>
        <v>1</v>
      </c>
      <c r="M45" s="95">
        <f t="shared" si="39"/>
        <v>6.25E-2</v>
      </c>
      <c r="N45" s="24"/>
      <c r="O45" s="64" t="s">
        <v>65</v>
      </c>
      <c r="P45" s="47">
        <v>0</v>
      </c>
      <c r="Q45" s="47">
        <v>0</v>
      </c>
      <c r="R45" s="48">
        <f t="shared" si="50"/>
        <v>0</v>
      </c>
      <c r="S45" s="51">
        <f t="shared" si="41"/>
        <v>0</v>
      </c>
      <c r="T45" s="95">
        <f>IFERROR(S45/P45,0)</f>
        <v>0</v>
      </c>
      <c r="U45" s="24"/>
      <c r="V45" s="24"/>
      <c r="W45" s="64" t="s">
        <v>65</v>
      </c>
      <c r="X45" s="47">
        <v>2</v>
      </c>
      <c r="Y45" s="52">
        <v>2</v>
      </c>
      <c r="Z45" s="48">
        <f t="shared" si="43"/>
        <v>1</v>
      </c>
      <c r="AA45" s="51">
        <f t="shared" si="44"/>
        <v>0</v>
      </c>
      <c r="AB45" s="95">
        <f t="shared" si="45"/>
        <v>0</v>
      </c>
    </row>
    <row r="46" spans="1:28" ht="15.75" thickBot="1" x14ac:dyDescent="0.3">
      <c r="A46" s="65" t="s">
        <v>66</v>
      </c>
      <c r="B46" s="47">
        <v>1</v>
      </c>
      <c r="C46" s="47">
        <v>0</v>
      </c>
      <c r="D46" s="48">
        <f t="shared" si="51"/>
        <v>0</v>
      </c>
      <c r="E46" s="47">
        <f t="shared" si="34"/>
        <v>1</v>
      </c>
      <c r="F46" s="95">
        <v>0</v>
      </c>
      <c r="G46" s="23"/>
      <c r="H46" s="65" t="s">
        <v>66</v>
      </c>
      <c r="I46" s="47">
        <v>13</v>
      </c>
      <c r="J46" s="47">
        <v>9</v>
      </c>
      <c r="K46" s="48">
        <f t="shared" si="38"/>
        <v>0.69230769230769229</v>
      </c>
      <c r="L46" s="47">
        <f t="shared" si="35"/>
        <v>4</v>
      </c>
      <c r="M46" s="95">
        <f t="shared" si="39"/>
        <v>0.30769230769230771</v>
      </c>
      <c r="N46" s="24"/>
      <c r="O46" s="65" t="s">
        <v>66</v>
      </c>
      <c r="P46" s="47">
        <v>0</v>
      </c>
      <c r="Q46" s="47">
        <v>0</v>
      </c>
      <c r="R46" s="48">
        <f t="shared" si="50"/>
        <v>0</v>
      </c>
      <c r="S46" s="51">
        <f t="shared" si="41"/>
        <v>0</v>
      </c>
      <c r="T46" s="95">
        <f>IFERROR(S46/R46,0)</f>
        <v>0</v>
      </c>
      <c r="U46" s="24"/>
      <c r="V46" s="24"/>
      <c r="W46" s="65" t="s">
        <v>66</v>
      </c>
      <c r="X46" s="47">
        <v>2</v>
      </c>
      <c r="Y46" s="52">
        <v>2</v>
      </c>
      <c r="Z46" s="48">
        <f t="shared" si="43"/>
        <v>1</v>
      </c>
      <c r="AA46" s="51">
        <f t="shared" si="44"/>
        <v>0</v>
      </c>
      <c r="AB46" s="95">
        <f t="shared" si="45"/>
        <v>0</v>
      </c>
    </row>
    <row r="47" spans="1:28" ht="15.75" thickBot="1" x14ac:dyDescent="0.3">
      <c r="A47" s="53" t="s">
        <v>15</v>
      </c>
      <c r="B47" s="54">
        <f>SUM(B39:B46)</f>
        <v>115</v>
      </c>
      <c r="C47" s="54">
        <f>SUM(C39:C46)</f>
        <v>95</v>
      </c>
      <c r="D47" s="104">
        <f t="shared" si="36"/>
        <v>0.82608695652173914</v>
      </c>
      <c r="E47" s="54">
        <f>SUM(E39:E46)</f>
        <v>20</v>
      </c>
      <c r="F47" s="97">
        <f t="shared" si="37"/>
        <v>0.17391304347826086</v>
      </c>
      <c r="G47" s="23"/>
      <c r="H47" s="53" t="s">
        <v>15</v>
      </c>
      <c r="I47" s="54">
        <f>SUM(I39:I46)</f>
        <v>691</v>
      </c>
      <c r="J47" s="54">
        <f>SUM(J39:J46)</f>
        <v>613</v>
      </c>
      <c r="K47" s="104">
        <f t="shared" si="38"/>
        <v>0.88712011577424021</v>
      </c>
      <c r="L47" s="54">
        <f>SUM(L39:L46)</f>
        <v>78</v>
      </c>
      <c r="M47" s="97">
        <f t="shared" si="39"/>
        <v>0.11287988422575977</v>
      </c>
      <c r="N47" s="24"/>
      <c r="O47" s="53" t="s">
        <v>15</v>
      </c>
      <c r="P47" s="54">
        <f>SUM(P39:P46)</f>
        <v>49</v>
      </c>
      <c r="Q47" s="54">
        <f>SUM(Q39:Q46)</f>
        <v>46</v>
      </c>
      <c r="R47" s="96">
        <f>+Q47/P47</f>
        <v>0.93877551020408168</v>
      </c>
      <c r="S47" s="54">
        <f>SUM(S39:S46)</f>
        <v>3</v>
      </c>
      <c r="T47" s="97">
        <f t="shared" si="42"/>
        <v>6.1224489795918366E-2</v>
      </c>
      <c r="U47" s="24"/>
      <c r="V47" s="24"/>
      <c r="W47" s="53" t="s">
        <v>15</v>
      </c>
      <c r="X47" s="54">
        <f>SUM(X39:X46)</f>
        <v>338</v>
      </c>
      <c r="Y47" s="54">
        <f>SUM(Y39:Y46)</f>
        <v>323</v>
      </c>
      <c r="Z47" s="96">
        <f>+Y47/X47</f>
        <v>0.95562130177514792</v>
      </c>
      <c r="AA47" s="54">
        <f>SUM(AA39:AA46)</f>
        <v>15</v>
      </c>
      <c r="AB47" s="97">
        <f t="shared" si="45"/>
        <v>4.4378698224852069E-2</v>
      </c>
    </row>
    <row r="48" spans="1:28" ht="15.75" thickBot="1" x14ac:dyDescent="0.3">
      <c r="A48" s="33"/>
      <c r="B48" s="34"/>
      <c r="C48" s="34"/>
      <c r="D48" s="34"/>
      <c r="E48" s="34"/>
      <c r="F48" s="34"/>
      <c r="G48" s="23"/>
      <c r="H48" s="33"/>
      <c r="I48" s="34"/>
      <c r="J48" s="34"/>
      <c r="K48" s="34"/>
      <c r="L48" s="34"/>
      <c r="M48" s="34"/>
      <c r="N48" s="24"/>
      <c r="O48" s="33"/>
      <c r="P48" s="34"/>
      <c r="Q48" s="34"/>
      <c r="R48" s="34"/>
      <c r="S48" s="34"/>
      <c r="T48" s="34"/>
      <c r="U48" s="24"/>
      <c r="V48" s="24"/>
      <c r="W48" s="33"/>
      <c r="X48" s="34"/>
      <c r="Y48" s="34"/>
      <c r="Z48" s="34"/>
      <c r="AA48" s="34"/>
      <c r="AB48" s="34"/>
    </row>
    <row r="49" spans="1:28" ht="15.75" thickBot="1" x14ac:dyDescent="0.3">
      <c r="A49" s="66" t="s">
        <v>15</v>
      </c>
      <c r="B49" s="67">
        <f>SUM(B47+B35+B21)</f>
        <v>133</v>
      </c>
      <c r="C49" s="67">
        <f>SUM(C47+C35+C21)</f>
        <v>108</v>
      </c>
      <c r="D49" s="68"/>
      <c r="E49" s="67">
        <f>SUM(E47+E35+E21)</f>
        <v>25</v>
      </c>
      <c r="F49" s="69"/>
      <c r="G49" s="23"/>
      <c r="H49" s="66" t="s">
        <v>15</v>
      </c>
      <c r="I49" s="67">
        <f>SUM(I47+I35+I21)</f>
        <v>890</v>
      </c>
      <c r="J49" s="67">
        <f>SUM(J47+J35+J21)</f>
        <v>800</v>
      </c>
      <c r="K49" s="68"/>
      <c r="L49" s="67">
        <f>SUM(L47+L35+L21)</f>
        <v>90</v>
      </c>
      <c r="M49" s="69"/>
      <c r="N49" s="24"/>
      <c r="O49" s="66" t="s">
        <v>15</v>
      </c>
      <c r="P49" s="67">
        <f>SUM(P47+P35+P21)</f>
        <v>68</v>
      </c>
      <c r="Q49" s="67">
        <f>SUM(Q47+Q35+Q21)</f>
        <v>65</v>
      </c>
      <c r="R49" s="68"/>
      <c r="S49" s="67">
        <f>SUM(S47+S35+S21)</f>
        <v>3</v>
      </c>
      <c r="T49" s="69"/>
      <c r="U49" s="24"/>
      <c r="V49" s="24"/>
      <c r="W49" s="66" t="s">
        <v>15</v>
      </c>
      <c r="X49" s="67">
        <f>SUM(X47+X35+X21)</f>
        <v>397</v>
      </c>
      <c r="Y49" s="67">
        <f>SUM(Y47+Y35+Y21)</f>
        <v>379</v>
      </c>
      <c r="Z49" s="68"/>
      <c r="AA49" s="67">
        <f>SUM(AA47+AA35+AA21)</f>
        <v>18</v>
      </c>
      <c r="AB49" s="69"/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X4:Z4"/>
    <mergeCell ref="F5:F6"/>
    <mergeCell ref="H5:H6"/>
    <mergeCell ref="I5:I6"/>
    <mergeCell ref="J5:J6"/>
    <mergeCell ref="K5:K6"/>
    <mergeCell ref="L5:L6"/>
    <mergeCell ref="AB5:AB6"/>
    <mergeCell ref="O5:O6"/>
    <mergeCell ref="P5:P6"/>
    <mergeCell ref="Q5:Q6"/>
    <mergeCell ref="R5:R6"/>
    <mergeCell ref="S5:S6"/>
    <mergeCell ref="T5:T6"/>
    <mergeCell ref="W5:W6"/>
    <mergeCell ref="X5:X6"/>
    <mergeCell ref="Y5:Y6"/>
    <mergeCell ref="Z5:Z6"/>
    <mergeCell ref="AA5:AA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B23:AB24"/>
    <mergeCell ref="O23:O24"/>
    <mergeCell ref="P23:P24"/>
    <mergeCell ref="Q23:Q24"/>
    <mergeCell ref="R23:R24"/>
    <mergeCell ref="S23:S24"/>
    <mergeCell ref="T23:T24"/>
    <mergeCell ref="W23:W24"/>
    <mergeCell ref="X23:X24"/>
    <mergeCell ref="Y23:Y24"/>
    <mergeCell ref="Z23:Z24"/>
    <mergeCell ref="AA23:AA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B37:AB38"/>
    <mergeCell ref="O37:O38"/>
    <mergeCell ref="P37:P38"/>
    <mergeCell ref="Q37:Q38"/>
    <mergeCell ref="R37:R38"/>
    <mergeCell ref="S37:S38"/>
    <mergeCell ref="T37:T38"/>
    <mergeCell ref="W37:W38"/>
    <mergeCell ref="X37:X38"/>
    <mergeCell ref="Y37:Y38"/>
    <mergeCell ref="Z37:Z38"/>
    <mergeCell ref="AA37:AA38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B49"/>
  <sheetViews>
    <sheetView showGridLines="0" topLeftCell="B1" workbookViewId="0">
      <selection activeCell="B1" sqref="B1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7" max="7" width="15.140625" customWidth="1"/>
    <col min="8" max="8" width="21" customWidth="1"/>
    <col min="9" max="9" width="18.7109375" customWidth="1"/>
    <col min="10" max="10" width="15.140625" customWidth="1"/>
    <col min="15" max="15" width="21.85546875" bestFit="1" customWidth="1"/>
    <col min="16" max="16" width="19" customWidth="1"/>
    <col min="17" max="17" width="13.7109375" customWidth="1"/>
    <col min="23" max="23" width="21.28515625" customWidth="1"/>
    <col min="24" max="24" width="18.7109375" customWidth="1"/>
    <col min="25" max="25" width="14" customWidth="1"/>
  </cols>
  <sheetData>
    <row r="1" spans="1:28" x14ac:dyDescent="0.25">
      <c r="B1" s="72" t="s">
        <v>77</v>
      </c>
      <c r="C1" s="73"/>
      <c r="D1" s="74"/>
      <c r="E1" s="71"/>
    </row>
    <row r="2" spans="1:28" ht="15.75" thickBot="1" x14ac:dyDescent="0.3">
      <c r="B2" s="75" t="s">
        <v>70</v>
      </c>
      <c r="C2" s="76"/>
      <c r="D2" s="77"/>
      <c r="E2" s="71"/>
    </row>
    <row r="3" spans="1:28" ht="15.75" thickBot="1" x14ac:dyDescent="0.3"/>
    <row r="4" spans="1:28" ht="15.75" thickBot="1" x14ac:dyDescent="0.3">
      <c r="A4" s="23"/>
      <c r="B4" s="130" t="s">
        <v>85</v>
      </c>
      <c r="C4" s="131"/>
      <c r="D4" s="132"/>
      <c r="E4" s="23"/>
      <c r="F4" s="23"/>
      <c r="G4" s="23"/>
      <c r="I4" s="130" t="s">
        <v>84</v>
      </c>
      <c r="J4" s="131"/>
      <c r="K4" s="132"/>
      <c r="N4" s="24"/>
      <c r="P4" s="130" t="s">
        <v>83</v>
      </c>
      <c r="Q4" s="131"/>
      <c r="R4" s="132"/>
      <c r="U4" s="24"/>
      <c r="V4" s="24"/>
      <c r="W4" s="23"/>
      <c r="X4" s="130" t="s">
        <v>82</v>
      </c>
      <c r="Y4" s="131"/>
      <c r="Z4" s="132"/>
      <c r="AA4" s="23"/>
      <c r="AB4" s="23"/>
    </row>
    <row r="5" spans="1:28" x14ac:dyDescent="0.25">
      <c r="A5" s="127" t="s">
        <v>27</v>
      </c>
      <c r="B5" s="125" t="s">
        <v>28</v>
      </c>
      <c r="C5" s="125" t="s">
        <v>29</v>
      </c>
      <c r="D5" s="108" t="s">
        <v>30</v>
      </c>
      <c r="E5" s="125" t="s">
        <v>31</v>
      </c>
      <c r="F5" s="108" t="s">
        <v>32</v>
      </c>
      <c r="G5" s="25"/>
      <c r="H5" s="127" t="s">
        <v>27</v>
      </c>
      <c r="I5" s="125" t="s">
        <v>28</v>
      </c>
      <c r="J5" s="125" t="s">
        <v>29</v>
      </c>
      <c r="K5" s="108" t="s">
        <v>30</v>
      </c>
      <c r="L5" s="125" t="s">
        <v>31</v>
      </c>
      <c r="M5" s="108" t="s">
        <v>32</v>
      </c>
      <c r="N5" s="24"/>
      <c r="O5" s="127" t="s">
        <v>27</v>
      </c>
      <c r="P5" s="125" t="s">
        <v>28</v>
      </c>
      <c r="Q5" s="125" t="s">
        <v>29</v>
      </c>
      <c r="R5" s="108" t="s">
        <v>30</v>
      </c>
      <c r="S5" s="125" t="s">
        <v>31</v>
      </c>
      <c r="T5" s="108" t="s">
        <v>32</v>
      </c>
      <c r="U5" s="24"/>
      <c r="V5" s="24"/>
      <c r="W5" s="127" t="s">
        <v>27</v>
      </c>
      <c r="X5" s="125" t="s">
        <v>28</v>
      </c>
      <c r="Y5" s="125" t="s">
        <v>29</v>
      </c>
      <c r="Z5" s="108" t="s">
        <v>30</v>
      </c>
      <c r="AA5" s="125" t="s">
        <v>31</v>
      </c>
      <c r="AB5" s="108" t="s">
        <v>32</v>
      </c>
    </row>
    <row r="6" spans="1:28" ht="15.75" thickBot="1" x14ac:dyDescent="0.3">
      <c r="A6" s="128"/>
      <c r="B6" s="129"/>
      <c r="C6" s="129"/>
      <c r="D6" s="116"/>
      <c r="E6" s="129"/>
      <c r="F6" s="116"/>
      <c r="G6" s="26"/>
      <c r="H6" s="128"/>
      <c r="I6" s="129"/>
      <c r="J6" s="129"/>
      <c r="K6" s="116"/>
      <c r="L6" s="129"/>
      <c r="M6" s="116"/>
      <c r="N6" s="24"/>
      <c r="O6" s="128"/>
      <c r="P6" s="129"/>
      <c r="Q6" s="129"/>
      <c r="R6" s="116"/>
      <c r="S6" s="129"/>
      <c r="T6" s="116"/>
      <c r="U6" s="24"/>
      <c r="V6" s="24"/>
      <c r="W6" s="128"/>
      <c r="X6" s="129"/>
      <c r="Y6" s="129"/>
      <c r="Z6" s="116"/>
      <c r="AA6" s="129"/>
      <c r="AB6" s="116"/>
    </row>
    <row r="7" spans="1:28" x14ac:dyDescent="0.25">
      <c r="A7" s="55" t="s">
        <v>33</v>
      </c>
      <c r="B7" s="27">
        <v>1</v>
      </c>
      <c r="C7" s="28">
        <v>1</v>
      </c>
      <c r="D7" s="29">
        <v>0</v>
      </c>
      <c r="E7" s="30">
        <f>B7-C7</f>
        <v>0</v>
      </c>
      <c r="F7" s="78">
        <v>0</v>
      </c>
      <c r="G7" s="23"/>
      <c r="H7" s="55" t="s">
        <v>33</v>
      </c>
      <c r="I7" s="27">
        <v>3</v>
      </c>
      <c r="J7" s="27">
        <v>3</v>
      </c>
      <c r="K7" s="29">
        <f>+J7/I7</f>
        <v>1</v>
      </c>
      <c r="L7" s="31">
        <f>I7-J7</f>
        <v>0</v>
      </c>
      <c r="M7" s="78">
        <f>+L7/I7</f>
        <v>0</v>
      </c>
      <c r="N7" s="24"/>
      <c r="O7" s="55" t="s">
        <v>33</v>
      </c>
      <c r="P7" s="27">
        <v>1</v>
      </c>
      <c r="Q7" s="27">
        <v>1</v>
      </c>
      <c r="R7" s="29">
        <f>+Q7/P7</f>
        <v>1</v>
      </c>
      <c r="S7" s="31">
        <f>P7-Q7</f>
        <v>0</v>
      </c>
      <c r="T7" s="78">
        <f>+S7/P7</f>
        <v>0</v>
      </c>
      <c r="U7" s="24"/>
      <c r="V7" s="24"/>
      <c r="W7" s="55" t="s">
        <v>33</v>
      </c>
      <c r="X7" s="27">
        <v>0</v>
      </c>
      <c r="Y7" s="27">
        <v>0</v>
      </c>
      <c r="Z7" s="29">
        <f t="shared" ref="Z7" si="0">IFERROR(Y7/X7,0)</f>
        <v>0</v>
      </c>
      <c r="AA7" s="31">
        <f>X7-Y7</f>
        <v>0</v>
      </c>
      <c r="AB7" s="78">
        <f t="shared" ref="AB7:AB21" si="1">IFERROR(AA7/Z7,0)</f>
        <v>0</v>
      </c>
    </row>
    <row r="8" spans="1:28" x14ac:dyDescent="0.25">
      <c r="A8" s="55" t="s">
        <v>34</v>
      </c>
      <c r="B8" s="27">
        <v>0</v>
      </c>
      <c r="C8" s="28">
        <v>0</v>
      </c>
      <c r="D8" s="29">
        <v>0</v>
      </c>
      <c r="E8" s="30">
        <f t="shared" ref="E8:E20" si="2">B8-C8</f>
        <v>0</v>
      </c>
      <c r="F8" s="78">
        <v>0</v>
      </c>
      <c r="G8" s="23"/>
      <c r="H8" s="55" t="s">
        <v>34</v>
      </c>
      <c r="I8" s="27">
        <v>1</v>
      </c>
      <c r="J8" s="27">
        <v>0</v>
      </c>
      <c r="K8" s="32">
        <f t="shared" ref="K8:K9" si="3">IFERROR(J8/I8,0)</f>
        <v>0</v>
      </c>
      <c r="L8" s="31">
        <f t="shared" ref="L8:L20" si="4">I8-J8</f>
        <v>1</v>
      </c>
      <c r="M8" s="78">
        <f t="shared" ref="M8:M9" si="5">IFERROR(L8/K8,0)</f>
        <v>0</v>
      </c>
      <c r="N8" s="24"/>
      <c r="O8" s="55" t="s">
        <v>34</v>
      </c>
      <c r="P8" s="27">
        <v>0</v>
      </c>
      <c r="Q8" s="27">
        <v>0</v>
      </c>
      <c r="R8" s="29">
        <f>IFERROR(Q8/P8,0)</f>
        <v>0</v>
      </c>
      <c r="S8" s="31">
        <f t="shared" ref="S8:S20" si="6">P8-Q8</f>
        <v>0</v>
      </c>
      <c r="T8" s="78">
        <f>IFERROR(S8/P8,0)</f>
        <v>0</v>
      </c>
      <c r="U8" s="24"/>
      <c r="V8" s="24"/>
      <c r="W8" s="55" t="s">
        <v>34</v>
      </c>
      <c r="X8" s="27">
        <v>0</v>
      </c>
      <c r="Y8" s="27">
        <v>0</v>
      </c>
      <c r="Z8" s="29">
        <f>IFERROR(Y8/X8,0)</f>
        <v>0</v>
      </c>
      <c r="AA8" s="31">
        <f t="shared" ref="AA8:AA20" si="7">X8-Y8</f>
        <v>0</v>
      </c>
      <c r="AB8" s="78">
        <f t="shared" si="1"/>
        <v>0</v>
      </c>
    </row>
    <row r="9" spans="1:28" x14ac:dyDescent="0.25">
      <c r="A9" s="55" t="s">
        <v>35</v>
      </c>
      <c r="B9" s="27">
        <v>0</v>
      </c>
      <c r="C9" s="28">
        <v>0</v>
      </c>
      <c r="D9" s="32">
        <v>0</v>
      </c>
      <c r="E9" s="30">
        <f t="shared" si="2"/>
        <v>0</v>
      </c>
      <c r="F9" s="78">
        <v>0</v>
      </c>
      <c r="G9" s="23"/>
      <c r="H9" s="55" t="s">
        <v>35</v>
      </c>
      <c r="I9" s="27">
        <v>1</v>
      </c>
      <c r="J9" s="27">
        <v>1</v>
      </c>
      <c r="K9" s="32">
        <f t="shared" si="3"/>
        <v>1</v>
      </c>
      <c r="L9" s="31">
        <f t="shared" si="4"/>
        <v>0</v>
      </c>
      <c r="M9" s="78">
        <f t="shared" si="5"/>
        <v>0</v>
      </c>
      <c r="N9" s="24"/>
      <c r="O9" s="55" t="s">
        <v>35</v>
      </c>
      <c r="P9" s="27">
        <v>0</v>
      </c>
      <c r="Q9" s="27">
        <v>0</v>
      </c>
      <c r="R9" s="29">
        <f>IFERROR(Q9/P9,0)</f>
        <v>0</v>
      </c>
      <c r="S9" s="31">
        <f t="shared" si="6"/>
        <v>0</v>
      </c>
      <c r="T9" s="78">
        <f>IFERROR(S9/R9,0)</f>
        <v>0</v>
      </c>
      <c r="U9" s="24"/>
      <c r="V9" s="24"/>
      <c r="W9" s="55" t="s">
        <v>35</v>
      </c>
      <c r="X9" s="27">
        <v>0</v>
      </c>
      <c r="Y9" s="27">
        <v>0</v>
      </c>
      <c r="Z9" s="29">
        <f t="shared" ref="Z9:Z21" si="8">IFERROR(Y9/X9,0)</f>
        <v>0</v>
      </c>
      <c r="AA9" s="31">
        <f t="shared" si="7"/>
        <v>0</v>
      </c>
      <c r="AB9" s="78">
        <f t="shared" si="1"/>
        <v>0</v>
      </c>
    </row>
    <row r="10" spans="1:28" x14ac:dyDescent="0.25">
      <c r="A10" s="55" t="s">
        <v>36</v>
      </c>
      <c r="B10" s="27">
        <v>0</v>
      </c>
      <c r="C10" s="28">
        <v>0</v>
      </c>
      <c r="D10" s="94">
        <v>0</v>
      </c>
      <c r="E10" s="30">
        <f t="shared" si="2"/>
        <v>0</v>
      </c>
      <c r="F10" s="78">
        <v>0</v>
      </c>
      <c r="G10" s="23"/>
      <c r="H10" s="55" t="s">
        <v>36</v>
      </c>
      <c r="I10" s="27">
        <v>6</v>
      </c>
      <c r="J10" s="27">
        <v>6</v>
      </c>
      <c r="K10" s="32">
        <f t="shared" ref="K10:K21" si="9">+J10/I10</f>
        <v>1</v>
      </c>
      <c r="L10" s="31">
        <f t="shared" si="4"/>
        <v>0</v>
      </c>
      <c r="M10" s="78">
        <f t="shared" ref="M10:M21" si="10">+L10/I10</f>
        <v>0</v>
      </c>
      <c r="N10" s="24"/>
      <c r="O10" s="55" t="s">
        <v>36</v>
      </c>
      <c r="P10" s="27">
        <v>1</v>
      </c>
      <c r="Q10" s="27">
        <v>1</v>
      </c>
      <c r="R10" s="29">
        <f>IFERROR(Q10/P10,0)</f>
        <v>1</v>
      </c>
      <c r="S10" s="31">
        <f t="shared" si="6"/>
        <v>0</v>
      </c>
      <c r="T10" s="78">
        <f t="shared" ref="T10:T13" si="11">IFERROR(S10/P10,0)</f>
        <v>0</v>
      </c>
      <c r="U10" s="24"/>
      <c r="V10" s="24"/>
      <c r="W10" s="55" t="s">
        <v>36</v>
      </c>
      <c r="X10" s="27">
        <v>3</v>
      </c>
      <c r="Y10" s="27">
        <v>2</v>
      </c>
      <c r="Z10" s="29">
        <f t="shared" si="8"/>
        <v>0.66666666666666663</v>
      </c>
      <c r="AA10" s="31">
        <f t="shared" si="7"/>
        <v>1</v>
      </c>
      <c r="AB10" s="78">
        <f t="shared" si="1"/>
        <v>1.5</v>
      </c>
    </row>
    <row r="11" spans="1:28" x14ac:dyDescent="0.25">
      <c r="A11" s="55" t="s">
        <v>37</v>
      </c>
      <c r="B11" s="27">
        <v>0</v>
      </c>
      <c r="C11" s="28">
        <v>0</v>
      </c>
      <c r="D11" s="29">
        <v>0</v>
      </c>
      <c r="E11" s="30">
        <f t="shared" si="2"/>
        <v>0</v>
      </c>
      <c r="F11" s="78">
        <v>0</v>
      </c>
      <c r="G11" s="23"/>
      <c r="H11" s="55" t="s">
        <v>37</v>
      </c>
      <c r="I11" s="27">
        <v>0</v>
      </c>
      <c r="J11" s="27">
        <v>0</v>
      </c>
      <c r="K11" s="32">
        <f>IFERROR(J11/I11,0)</f>
        <v>0</v>
      </c>
      <c r="L11" s="31">
        <f t="shared" si="4"/>
        <v>0</v>
      </c>
      <c r="M11" s="78">
        <f>IFERROR(L11/I11,0)</f>
        <v>0</v>
      </c>
      <c r="N11" s="24"/>
      <c r="O11" s="55" t="s">
        <v>37</v>
      </c>
      <c r="P11" s="27">
        <v>0</v>
      </c>
      <c r="Q11" s="27">
        <v>0</v>
      </c>
      <c r="R11" s="29">
        <f t="shared" ref="R11:R13" si="12">IFERROR(Q11/P11,0)</f>
        <v>0</v>
      </c>
      <c r="S11" s="31">
        <f t="shared" si="6"/>
        <v>0</v>
      </c>
      <c r="T11" s="78">
        <f t="shared" si="11"/>
        <v>0</v>
      </c>
      <c r="U11" s="24"/>
      <c r="V11" s="24"/>
      <c r="W11" s="55" t="s">
        <v>37</v>
      </c>
      <c r="X11" s="27">
        <v>0</v>
      </c>
      <c r="Y11" s="27">
        <v>0</v>
      </c>
      <c r="Z11" s="29">
        <f t="shared" si="8"/>
        <v>0</v>
      </c>
      <c r="AA11" s="31">
        <f t="shared" si="7"/>
        <v>0</v>
      </c>
      <c r="AB11" s="78">
        <f t="shared" si="1"/>
        <v>0</v>
      </c>
    </row>
    <row r="12" spans="1:28" x14ac:dyDescent="0.25">
      <c r="A12" s="55" t="s">
        <v>38</v>
      </c>
      <c r="B12" s="27">
        <v>0</v>
      </c>
      <c r="C12" s="28">
        <v>0</v>
      </c>
      <c r="D12" s="29">
        <v>0</v>
      </c>
      <c r="E12" s="30">
        <f t="shared" si="2"/>
        <v>0</v>
      </c>
      <c r="F12" s="78">
        <v>0</v>
      </c>
      <c r="G12" s="23"/>
      <c r="H12" s="55" t="s">
        <v>38</v>
      </c>
      <c r="I12" s="27">
        <v>1</v>
      </c>
      <c r="J12" s="27">
        <v>1</v>
      </c>
      <c r="K12" s="32">
        <f t="shared" si="9"/>
        <v>1</v>
      </c>
      <c r="L12" s="31">
        <f t="shared" si="4"/>
        <v>0</v>
      </c>
      <c r="M12" s="78">
        <f t="shared" si="10"/>
        <v>0</v>
      </c>
      <c r="N12" s="24"/>
      <c r="O12" s="55" t="s">
        <v>38</v>
      </c>
      <c r="P12" s="27">
        <v>0</v>
      </c>
      <c r="Q12" s="27">
        <v>0</v>
      </c>
      <c r="R12" s="29">
        <f t="shared" si="12"/>
        <v>0</v>
      </c>
      <c r="S12" s="31">
        <f t="shared" si="6"/>
        <v>0</v>
      </c>
      <c r="T12" s="78">
        <f t="shared" si="11"/>
        <v>0</v>
      </c>
      <c r="U12" s="24"/>
      <c r="V12" s="24"/>
      <c r="W12" s="55" t="s">
        <v>38</v>
      </c>
      <c r="X12" s="27">
        <v>0</v>
      </c>
      <c r="Y12" s="27">
        <v>0</v>
      </c>
      <c r="Z12" s="29">
        <f t="shared" si="8"/>
        <v>0</v>
      </c>
      <c r="AA12" s="31">
        <f t="shared" si="7"/>
        <v>0</v>
      </c>
      <c r="AB12" s="78">
        <f t="shared" si="1"/>
        <v>0</v>
      </c>
    </row>
    <row r="13" spans="1:28" x14ac:dyDescent="0.25">
      <c r="A13" s="55" t="s">
        <v>39</v>
      </c>
      <c r="B13" s="27">
        <v>0</v>
      </c>
      <c r="C13" s="28">
        <v>0</v>
      </c>
      <c r="D13" s="29">
        <v>0</v>
      </c>
      <c r="E13" s="30">
        <f t="shared" si="2"/>
        <v>0</v>
      </c>
      <c r="F13" s="78">
        <v>0</v>
      </c>
      <c r="G13" s="23"/>
      <c r="H13" s="55" t="s">
        <v>39</v>
      </c>
      <c r="I13" s="27">
        <v>1</v>
      </c>
      <c r="J13" s="27">
        <v>1</v>
      </c>
      <c r="K13" s="32">
        <f>IFERROR(+J13/I13,0)</f>
        <v>1</v>
      </c>
      <c r="L13" s="31">
        <f t="shared" si="4"/>
        <v>0</v>
      </c>
      <c r="M13" s="78">
        <f>IFERROR(+L13/I13,0)</f>
        <v>0</v>
      </c>
      <c r="N13" s="24"/>
      <c r="O13" s="55" t="s">
        <v>39</v>
      </c>
      <c r="P13" s="27">
        <v>0</v>
      </c>
      <c r="Q13" s="27">
        <v>0</v>
      </c>
      <c r="R13" s="29">
        <f t="shared" si="12"/>
        <v>0</v>
      </c>
      <c r="S13" s="31">
        <f t="shared" si="6"/>
        <v>0</v>
      </c>
      <c r="T13" s="78">
        <f t="shared" si="11"/>
        <v>0</v>
      </c>
      <c r="U13" s="24"/>
      <c r="V13" s="24"/>
      <c r="W13" s="55" t="s">
        <v>39</v>
      </c>
      <c r="X13" s="27">
        <v>0</v>
      </c>
      <c r="Y13" s="27">
        <v>0</v>
      </c>
      <c r="Z13" s="29">
        <f t="shared" si="8"/>
        <v>0</v>
      </c>
      <c r="AA13" s="31">
        <f t="shared" si="7"/>
        <v>0</v>
      </c>
      <c r="AB13" s="78">
        <f t="shared" si="1"/>
        <v>0</v>
      </c>
    </row>
    <row r="14" spans="1:28" x14ac:dyDescent="0.25">
      <c r="A14" s="55" t="s">
        <v>40</v>
      </c>
      <c r="B14" s="27">
        <v>0</v>
      </c>
      <c r="C14" s="28">
        <v>0</v>
      </c>
      <c r="D14" s="29">
        <v>0</v>
      </c>
      <c r="E14" s="30">
        <f t="shared" si="2"/>
        <v>0</v>
      </c>
      <c r="F14" s="78">
        <v>0</v>
      </c>
      <c r="G14" s="23"/>
      <c r="H14" s="55" t="s">
        <v>40</v>
      </c>
      <c r="I14" s="27">
        <v>1</v>
      </c>
      <c r="J14" s="27">
        <v>1</v>
      </c>
      <c r="K14" s="32">
        <f>IFERROR(J14/I14,0)</f>
        <v>1</v>
      </c>
      <c r="L14" s="31">
        <f t="shared" si="4"/>
        <v>0</v>
      </c>
      <c r="M14" s="78">
        <f>IFERROR(L14/K14,0)</f>
        <v>0</v>
      </c>
      <c r="N14" s="24"/>
      <c r="O14" s="55" t="s">
        <v>40</v>
      </c>
      <c r="P14" s="27">
        <v>0</v>
      </c>
      <c r="Q14" s="27">
        <v>0</v>
      </c>
      <c r="R14" s="29">
        <f>IFERROR(Q14/P14,0)</f>
        <v>0</v>
      </c>
      <c r="S14" s="31">
        <f t="shared" si="6"/>
        <v>0</v>
      </c>
      <c r="T14" s="78">
        <f>IFERROR(S14/R14,0)</f>
        <v>0</v>
      </c>
      <c r="U14" s="24"/>
      <c r="V14" s="24"/>
      <c r="W14" s="55" t="s">
        <v>40</v>
      </c>
      <c r="X14" s="27">
        <v>0</v>
      </c>
      <c r="Y14" s="27">
        <v>0</v>
      </c>
      <c r="Z14" s="29">
        <f t="shared" si="8"/>
        <v>0</v>
      </c>
      <c r="AA14" s="31">
        <f t="shared" si="7"/>
        <v>0</v>
      </c>
      <c r="AB14" s="78">
        <f t="shared" si="1"/>
        <v>0</v>
      </c>
    </row>
    <row r="15" spans="1:28" x14ac:dyDescent="0.25">
      <c r="A15" s="55" t="s">
        <v>41</v>
      </c>
      <c r="B15" s="27">
        <v>2</v>
      </c>
      <c r="C15" s="28">
        <v>2</v>
      </c>
      <c r="D15" s="29">
        <v>0</v>
      </c>
      <c r="E15" s="30">
        <f t="shared" si="2"/>
        <v>0</v>
      </c>
      <c r="F15" s="78">
        <v>0</v>
      </c>
      <c r="G15" s="23"/>
      <c r="H15" s="55" t="s">
        <v>41</v>
      </c>
      <c r="I15" s="27">
        <v>8</v>
      </c>
      <c r="J15" s="27">
        <v>7</v>
      </c>
      <c r="K15" s="32">
        <f t="shared" si="9"/>
        <v>0.875</v>
      </c>
      <c r="L15" s="31">
        <f t="shared" si="4"/>
        <v>1</v>
      </c>
      <c r="M15" s="78">
        <f t="shared" si="10"/>
        <v>0.125</v>
      </c>
      <c r="N15" s="24"/>
      <c r="O15" s="55" t="s">
        <v>41</v>
      </c>
      <c r="P15" s="27">
        <v>2</v>
      </c>
      <c r="Q15" s="27">
        <v>2</v>
      </c>
      <c r="R15" s="29">
        <f>IFERROR(Q15/P15,0)</f>
        <v>1</v>
      </c>
      <c r="S15" s="31">
        <f t="shared" si="6"/>
        <v>0</v>
      </c>
      <c r="T15" s="78">
        <f>IFERROR(S15/P15,0)</f>
        <v>0</v>
      </c>
      <c r="U15" s="24"/>
      <c r="V15" s="24"/>
      <c r="W15" s="55" t="s">
        <v>41</v>
      </c>
      <c r="X15" s="27">
        <v>1</v>
      </c>
      <c r="Y15" s="27">
        <v>1</v>
      </c>
      <c r="Z15" s="29">
        <f t="shared" si="8"/>
        <v>1</v>
      </c>
      <c r="AA15" s="31">
        <f t="shared" si="7"/>
        <v>0</v>
      </c>
      <c r="AB15" s="78">
        <f t="shared" si="1"/>
        <v>0</v>
      </c>
    </row>
    <row r="16" spans="1:28" x14ac:dyDescent="0.25">
      <c r="A16" s="55" t="s">
        <v>42</v>
      </c>
      <c r="B16" s="27">
        <v>0</v>
      </c>
      <c r="C16" s="28">
        <v>0</v>
      </c>
      <c r="D16" s="29">
        <v>0</v>
      </c>
      <c r="E16" s="30">
        <f t="shared" si="2"/>
        <v>0</v>
      </c>
      <c r="F16" s="78">
        <v>0</v>
      </c>
      <c r="G16" s="23"/>
      <c r="H16" s="55" t="s">
        <v>42</v>
      </c>
      <c r="I16" s="27">
        <v>13</v>
      </c>
      <c r="J16" s="27">
        <v>12</v>
      </c>
      <c r="K16" s="32">
        <f t="shared" si="9"/>
        <v>0.92307692307692313</v>
      </c>
      <c r="L16" s="31">
        <f t="shared" si="4"/>
        <v>1</v>
      </c>
      <c r="M16" s="78">
        <f t="shared" si="10"/>
        <v>7.6923076923076927E-2</v>
      </c>
      <c r="N16" s="24"/>
      <c r="O16" s="55" t="s">
        <v>42</v>
      </c>
      <c r="P16" s="27">
        <v>1</v>
      </c>
      <c r="Q16" s="27">
        <v>1</v>
      </c>
      <c r="R16" s="29">
        <f t="shared" ref="R16:R21" si="13">+Q16/P16</f>
        <v>1</v>
      </c>
      <c r="S16" s="31">
        <f t="shared" si="6"/>
        <v>0</v>
      </c>
      <c r="T16" s="78">
        <f t="shared" ref="T16:T21" si="14">+S16/P16</f>
        <v>0</v>
      </c>
      <c r="U16" s="24"/>
      <c r="V16" s="24"/>
      <c r="W16" s="55" t="s">
        <v>42</v>
      </c>
      <c r="X16" s="27">
        <v>3</v>
      </c>
      <c r="Y16" s="27">
        <v>3</v>
      </c>
      <c r="Z16" s="29">
        <f t="shared" si="8"/>
        <v>1</v>
      </c>
      <c r="AA16" s="31">
        <f t="shared" si="7"/>
        <v>0</v>
      </c>
      <c r="AB16" s="78">
        <f t="shared" si="1"/>
        <v>0</v>
      </c>
    </row>
    <row r="17" spans="1:28" x14ac:dyDescent="0.25">
      <c r="A17" s="55" t="s">
        <v>43</v>
      </c>
      <c r="B17" s="27">
        <v>11</v>
      </c>
      <c r="C17" s="28">
        <v>10</v>
      </c>
      <c r="D17" s="29">
        <v>0</v>
      </c>
      <c r="E17" s="30">
        <f t="shared" si="2"/>
        <v>1</v>
      </c>
      <c r="F17" s="78">
        <v>0</v>
      </c>
      <c r="G17" s="23"/>
      <c r="H17" s="55" t="s">
        <v>43</v>
      </c>
      <c r="I17" s="27">
        <v>55</v>
      </c>
      <c r="J17" s="27">
        <v>49</v>
      </c>
      <c r="K17" s="32">
        <f t="shared" si="9"/>
        <v>0.89090909090909087</v>
      </c>
      <c r="L17" s="31">
        <f t="shared" si="4"/>
        <v>6</v>
      </c>
      <c r="M17" s="78">
        <f t="shared" si="10"/>
        <v>0.10909090909090909</v>
      </c>
      <c r="N17" s="24"/>
      <c r="O17" s="55" t="s">
        <v>43</v>
      </c>
      <c r="P17" s="27">
        <v>3</v>
      </c>
      <c r="Q17" s="27">
        <v>3</v>
      </c>
      <c r="R17" s="29">
        <f t="shared" ref="R17:R19" si="15">IFERROR(Q17/P17,0)</f>
        <v>1</v>
      </c>
      <c r="S17" s="31">
        <f t="shared" si="6"/>
        <v>0</v>
      </c>
      <c r="T17" s="78">
        <f t="shared" ref="T17:T19" si="16">IFERROR(S17/R17,0)</f>
        <v>0</v>
      </c>
      <c r="U17" s="24"/>
      <c r="V17" s="24"/>
      <c r="W17" s="55" t="s">
        <v>43</v>
      </c>
      <c r="X17" s="27">
        <v>13</v>
      </c>
      <c r="Y17" s="27">
        <v>12</v>
      </c>
      <c r="Z17" s="29">
        <f t="shared" si="8"/>
        <v>0.92307692307692313</v>
      </c>
      <c r="AA17" s="31">
        <f t="shared" si="7"/>
        <v>1</v>
      </c>
      <c r="AB17" s="78">
        <f t="shared" si="1"/>
        <v>1.0833333333333333</v>
      </c>
    </row>
    <row r="18" spans="1:28" x14ac:dyDescent="0.25">
      <c r="A18" s="55" t="s">
        <v>44</v>
      </c>
      <c r="B18" s="27">
        <v>2</v>
      </c>
      <c r="C18" s="28">
        <v>0</v>
      </c>
      <c r="D18" s="29">
        <v>0</v>
      </c>
      <c r="E18" s="30">
        <f t="shared" si="2"/>
        <v>2</v>
      </c>
      <c r="F18" s="78">
        <v>0</v>
      </c>
      <c r="G18" s="23"/>
      <c r="H18" s="55" t="s">
        <v>44</v>
      </c>
      <c r="I18" s="27">
        <v>8</v>
      </c>
      <c r="J18" s="27">
        <v>6</v>
      </c>
      <c r="K18" s="32">
        <f t="shared" si="9"/>
        <v>0.75</v>
      </c>
      <c r="L18" s="31">
        <f t="shared" si="4"/>
        <v>2</v>
      </c>
      <c r="M18" s="78">
        <f t="shared" si="10"/>
        <v>0.25</v>
      </c>
      <c r="N18" s="24"/>
      <c r="O18" s="55" t="s">
        <v>44</v>
      </c>
      <c r="P18" s="27">
        <v>2</v>
      </c>
      <c r="Q18" s="27">
        <v>2</v>
      </c>
      <c r="R18" s="29">
        <f t="shared" si="15"/>
        <v>1</v>
      </c>
      <c r="S18" s="31">
        <f t="shared" si="6"/>
        <v>0</v>
      </c>
      <c r="T18" s="78">
        <f t="shared" si="16"/>
        <v>0</v>
      </c>
      <c r="U18" s="24"/>
      <c r="V18" s="24"/>
      <c r="W18" s="55" t="s">
        <v>44</v>
      </c>
      <c r="X18" s="27">
        <v>10</v>
      </c>
      <c r="Y18" s="27">
        <v>7</v>
      </c>
      <c r="Z18" s="29">
        <f t="shared" si="8"/>
        <v>0.7</v>
      </c>
      <c r="AA18" s="31">
        <f t="shared" si="7"/>
        <v>3</v>
      </c>
      <c r="AB18" s="78">
        <f t="shared" si="1"/>
        <v>4.2857142857142856</v>
      </c>
    </row>
    <row r="19" spans="1:28" x14ac:dyDescent="0.25">
      <c r="A19" s="55" t="s">
        <v>45</v>
      </c>
      <c r="B19" s="27">
        <v>0</v>
      </c>
      <c r="C19" s="28">
        <v>0</v>
      </c>
      <c r="D19" s="29">
        <v>0</v>
      </c>
      <c r="E19" s="30">
        <f t="shared" si="2"/>
        <v>0</v>
      </c>
      <c r="F19" s="78">
        <v>0</v>
      </c>
      <c r="G19" s="23"/>
      <c r="H19" s="55" t="s">
        <v>45</v>
      </c>
      <c r="I19" s="27">
        <v>10</v>
      </c>
      <c r="J19" s="27">
        <v>10</v>
      </c>
      <c r="K19" s="32">
        <f>IFERROR(J19/I19,0)</f>
        <v>1</v>
      </c>
      <c r="L19" s="31">
        <f t="shared" si="4"/>
        <v>0</v>
      </c>
      <c r="M19" s="78">
        <f>IFERROR(L19/I19,0)</f>
        <v>0</v>
      </c>
      <c r="N19" s="24"/>
      <c r="O19" s="55" t="s">
        <v>45</v>
      </c>
      <c r="P19" s="27">
        <v>0</v>
      </c>
      <c r="Q19" s="27">
        <v>0</v>
      </c>
      <c r="R19" s="29">
        <f t="shared" si="15"/>
        <v>0</v>
      </c>
      <c r="S19" s="31">
        <f t="shared" si="6"/>
        <v>0</v>
      </c>
      <c r="T19" s="78">
        <f t="shared" si="16"/>
        <v>0</v>
      </c>
      <c r="U19" s="24"/>
      <c r="V19" s="24"/>
      <c r="W19" s="55" t="s">
        <v>45</v>
      </c>
      <c r="X19" s="27">
        <v>5</v>
      </c>
      <c r="Y19" s="27">
        <v>4</v>
      </c>
      <c r="Z19" s="29">
        <f t="shared" si="8"/>
        <v>0.8</v>
      </c>
      <c r="AA19" s="31">
        <f t="shared" si="7"/>
        <v>1</v>
      </c>
      <c r="AB19" s="78">
        <f t="shared" si="1"/>
        <v>1.25</v>
      </c>
    </row>
    <row r="20" spans="1:28" ht="15.75" thickBot="1" x14ac:dyDescent="0.3">
      <c r="A20" s="56" t="s">
        <v>46</v>
      </c>
      <c r="B20" s="27">
        <v>0</v>
      </c>
      <c r="C20" s="28">
        <v>0</v>
      </c>
      <c r="D20" s="29">
        <v>0</v>
      </c>
      <c r="E20" s="30">
        <f t="shared" si="2"/>
        <v>0</v>
      </c>
      <c r="F20" s="78">
        <v>0</v>
      </c>
      <c r="G20" s="23"/>
      <c r="H20" s="56" t="s">
        <v>46</v>
      </c>
      <c r="I20" s="27">
        <v>2</v>
      </c>
      <c r="J20" s="27">
        <v>2</v>
      </c>
      <c r="K20" s="32">
        <f t="shared" si="9"/>
        <v>1</v>
      </c>
      <c r="L20" s="31">
        <f t="shared" si="4"/>
        <v>0</v>
      </c>
      <c r="M20" s="78">
        <f t="shared" si="10"/>
        <v>0</v>
      </c>
      <c r="N20" s="24"/>
      <c r="O20" s="56" t="s">
        <v>46</v>
      </c>
      <c r="P20" s="27">
        <v>0</v>
      </c>
      <c r="Q20" s="27">
        <v>0</v>
      </c>
      <c r="R20" s="29">
        <f>IFERROR(Q20/P20,0)</f>
        <v>0</v>
      </c>
      <c r="S20" s="31">
        <f t="shared" si="6"/>
        <v>0</v>
      </c>
      <c r="T20" s="78">
        <f>IFERROR(S20/P20,0)</f>
        <v>0</v>
      </c>
      <c r="U20" s="24"/>
      <c r="V20" s="24"/>
      <c r="W20" s="56" t="s">
        <v>46</v>
      </c>
      <c r="X20" s="27">
        <v>1</v>
      </c>
      <c r="Y20" s="27">
        <v>1</v>
      </c>
      <c r="Z20" s="29">
        <f t="shared" si="8"/>
        <v>1</v>
      </c>
      <c r="AA20" s="31">
        <f t="shared" si="7"/>
        <v>0</v>
      </c>
      <c r="AB20" s="78">
        <f t="shared" si="1"/>
        <v>0</v>
      </c>
    </row>
    <row r="21" spans="1:28" ht="15.75" thickBot="1" x14ac:dyDescent="0.3">
      <c r="A21" s="57" t="s">
        <v>15</v>
      </c>
      <c r="B21" s="58">
        <f>SUM(B7:B20)</f>
        <v>16</v>
      </c>
      <c r="C21" s="58">
        <f>SUM(C7:C20)</f>
        <v>13</v>
      </c>
      <c r="D21" s="92">
        <v>0</v>
      </c>
      <c r="E21" s="58">
        <f>SUM(E7:E20)</f>
        <v>3</v>
      </c>
      <c r="F21" s="93">
        <v>0</v>
      </c>
      <c r="G21" s="23"/>
      <c r="H21" s="57" t="s">
        <v>15</v>
      </c>
      <c r="I21" s="58">
        <f>SUM(I7:I20)</f>
        <v>110</v>
      </c>
      <c r="J21" s="58">
        <f>SUM(J7:J20)</f>
        <v>99</v>
      </c>
      <c r="K21" s="102">
        <f t="shared" si="9"/>
        <v>0.9</v>
      </c>
      <c r="L21" s="58">
        <f>SUM(L7:L20)</f>
        <v>11</v>
      </c>
      <c r="M21" s="93">
        <f t="shared" si="10"/>
        <v>0.1</v>
      </c>
      <c r="N21" s="24"/>
      <c r="O21" s="57" t="s">
        <v>15</v>
      </c>
      <c r="P21" s="58">
        <f>SUM(P7:P20)</f>
        <v>10</v>
      </c>
      <c r="Q21" s="58">
        <f>SUM(Q7:Q20)</f>
        <v>10</v>
      </c>
      <c r="R21" s="92">
        <f t="shared" si="13"/>
        <v>1</v>
      </c>
      <c r="S21" s="58">
        <f>SUM(S7:S20)</f>
        <v>0</v>
      </c>
      <c r="T21" s="93">
        <f t="shared" si="14"/>
        <v>0</v>
      </c>
      <c r="U21" s="24"/>
      <c r="V21" s="24"/>
      <c r="W21" s="57" t="s">
        <v>15</v>
      </c>
      <c r="X21" s="58">
        <f>SUM(X7:X20)</f>
        <v>36</v>
      </c>
      <c r="Y21" s="58">
        <f>SUM(Y7:Y20)</f>
        <v>30</v>
      </c>
      <c r="Z21" s="92">
        <f t="shared" si="8"/>
        <v>0.83333333333333337</v>
      </c>
      <c r="AA21" s="58">
        <f>SUM(AA7:AA20)</f>
        <v>6</v>
      </c>
      <c r="AB21" s="93">
        <f t="shared" si="1"/>
        <v>7.1999999999999993</v>
      </c>
    </row>
    <row r="22" spans="1:28" ht="15.75" thickBot="1" x14ac:dyDescent="0.3">
      <c r="A22" s="33"/>
      <c r="B22" s="34"/>
      <c r="C22" s="34"/>
      <c r="D22" s="34"/>
      <c r="E22" s="35"/>
      <c r="F22" s="35"/>
      <c r="G22" s="23"/>
      <c r="H22" s="33"/>
      <c r="I22" s="34"/>
      <c r="J22" s="34"/>
      <c r="K22" s="34"/>
      <c r="L22" s="35"/>
      <c r="M22" s="35"/>
      <c r="N22" s="24"/>
      <c r="O22" s="33"/>
      <c r="P22" s="34"/>
      <c r="Q22" s="34"/>
      <c r="R22" s="34"/>
      <c r="S22" s="35"/>
      <c r="T22" s="35"/>
      <c r="U22" s="24"/>
      <c r="V22" s="24"/>
      <c r="W22" s="33"/>
      <c r="X22" s="34"/>
      <c r="Y22" s="34"/>
      <c r="Z22" s="34"/>
      <c r="AA22" s="35"/>
      <c r="AB22" s="35"/>
    </row>
    <row r="23" spans="1:28" x14ac:dyDescent="0.25">
      <c r="A23" s="119" t="s">
        <v>47</v>
      </c>
      <c r="B23" s="121" t="s">
        <v>28</v>
      </c>
      <c r="C23" s="123" t="s">
        <v>29</v>
      </c>
      <c r="D23" s="108" t="s">
        <v>30</v>
      </c>
      <c r="E23" s="125" t="s">
        <v>31</v>
      </c>
      <c r="F23" s="108" t="s">
        <v>32</v>
      </c>
      <c r="G23" s="23"/>
      <c r="H23" s="119" t="s">
        <v>47</v>
      </c>
      <c r="I23" s="121" t="s">
        <v>28</v>
      </c>
      <c r="J23" s="123" t="s">
        <v>29</v>
      </c>
      <c r="K23" s="108" t="s">
        <v>30</v>
      </c>
      <c r="L23" s="125" t="s">
        <v>31</v>
      </c>
      <c r="M23" s="108" t="s">
        <v>32</v>
      </c>
      <c r="N23" s="24"/>
      <c r="O23" s="119" t="s">
        <v>47</v>
      </c>
      <c r="P23" s="121" t="s">
        <v>28</v>
      </c>
      <c r="Q23" s="123" t="s">
        <v>29</v>
      </c>
      <c r="R23" s="108" t="s">
        <v>30</v>
      </c>
      <c r="S23" s="125" t="s">
        <v>31</v>
      </c>
      <c r="T23" s="108" t="s">
        <v>32</v>
      </c>
      <c r="U23" s="24"/>
      <c r="V23" s="24"/>
      <c r="W23" s="119" t="s">
        <v>47</v>
      </c>
      <c r="X23" s="121" t="s">
        <v>28</v>
      </c>
      <c r="Y23" s="123" t="s">
        <v>29</v>
      </c>
      <c r="Z23" s="108" t="s">
        <v>30</v>
      </c>
      <c r="AA23" s="125" t="s">
        <v>31</v>
      </c>
      <c r="AB23" s="108" t="s">
        <v>32</v>
      </c>
    </row>
    <row r="24" spans="1:28" ht="15.75" thickBot="1" x14ac:dyDescent="0.3">
      <c r="A24" s="120"/>
      <c r="B24" s="122"/>
      <c r="C24" s="124"/>
      <c r="D24" s="116"/>
      <c r="E24" s="126"/>
      <c r="F24" s="116"/>
      <c r="G24" s="23"/>
      <c r="H24" s="120"/>
      <c r="I24" s="122"/>
      <c r="J24" s="124"/>
      <c r="K24" s="116"/>
      <c r="L24" s="126"/>
      <c r="M24" s="116"/>
      <c r="N24" s="24"/>
      <c r="O24" s="120"/>
      <c r="P24" s="122"/>
      <c r="Q24" s="124"/>
      <c r="R24" s="116"/>
      <c r="S24" s="126"/>
      <c r="T24" s="116"/>
      <c r="U24" s="24"/>
      <c r="V24" s="24"/>
      <c r="W24" s="120"/>
      <c r="X24" s="122"/>
      <c r="Y24" s="124"/>
      <c r="Z24" s="116"/>
      <c r="AA24" s="126"/>
      <c r="AB24" s="116"/>
    </row>
    <row r="25" spans="1:28" x14ac:dyDescent="0.25">
      <c r="A25" s="60" t="s">
        <v>48</v>
      </c>
      <c r="B25" s="36">
        <v>0</v>
      </c>
      <c r="C25" s="36">
        <v>0</v>
      </c>
      <c r="D25" s="37">
        <v>0</v>
      </c>
      <c r="E25" s="38">
        <f>B25-C25</f>
        <v>0</v>
      </c>
      <c r="F25" s="83">
        <v>0</v>
      </c>
      <c r="G25" s="23"/>
      <c r="H25" s="60" t="s">
        <v>48</v>
      </c>
      <c r="I25" s="36">
        <v>1</v>
      </c>
      <c r="J25" s="39">
        <v>1</v>
      </c>
      <c r="K25" s="40">
        <f>IFERROR(+J25/I25,0)</f>
        <v>1</v>
      </c>
      <c r="L25" s="41">
        <f>I25-J25</f>
        <v>0</v>
      </c>
      <c r="M25" s="83">
        <f>IFERROR(+L25/I25,0)</f>
        <v>0</v>
      </c>
      <c r="N25" s="24"/>
      <c r="O25" s="60" t="s">
        <v>48</v>
      </c>
      <c r="P25" s="36">
        <v>0</v>
      </c>
      <c r="Q25" s="36">
        <v>0</v>
      </c>
      <c r="R25" s="40">
        <f>IFERROR(Q25/P25,0)</f>
        <v>0</v>
      </c>
      <c r="S25" s="41">
        <f>P25-Q25</f>
        <v>0</v>
      </c>
      <c r="T25" s="83">
        <f t="shared" ref="T25:T35" si="17">IFERROR(S25/R25,0)</f>
        <v>0</v>
      </c>
      <c r="U25" s="24"/>
      <c r="V25" s="24"/>
      <c r="W25" s="60" t="s">
        <v>48</v>
      </c>
      <c r="X25" s="36">
        <v>3</v>
      </c>
      <c r="Y25" s="42">
        <v>2</v>
      </c>
      <c r="Z25" s="40">
        <f>IFERROR(Y25/X25,0)</f>
        <v>0.66666666666666663</v>
      </c>
      <c r="AA25" s="41">
        <f>X25-Y25</f>
        <v>1</v>
      </c>
      <c r="AB25" s="83">
        <f>IFERROR(AA25/X25,0)</f>
        <v>0.33333333333333331</v>
      </c>
    </row>
    <row r="26" spans="1:28" x14ac:dyDescent="0.25">
      <c r="A26" s="61" t="s">
        <v>49</v>
      </c>
      <c r="B26" s="36">
        <v>0</v>
      </c>
      <c r="C26" s="36">
        <v>0</v>
      </c>
      <c r="D26" s="37">
        <v>0</v>
      </c>
      <c r="E26" s="38">
        <f t="shared" ref="E26:E34" si="18">B26-C26</f>
        <v>0</v>
      </c>
      <c r="F26" s="83">
        <v>0</v>
      </c>
      <c r="G26" s="23"/>
      <c r="H26" s="61" t="s">
        <v>49</v>
      </c>
      <c r="I26" s="36">
        <v>2</v>
      </c>
      <c r="J26" s="39">
        <v>1</v>
      </c>
      <c r="K26" s="37">
        <f>IFERROR(J26/I26,0)</f>
        <v>0.5</v>
      </c>
      <c r="L26" s="41">
        <f t="shared" ref="L26:L34" si="19">I26-J26</f>
        <v>1</v>
      </c>
      <c r="M26" s="83">
        <f>IFERROR(L26/K26,0)</f>
        <v>2</v>
      </c>
      <c r="N26" s="24"/>
      <c r="O26" s="61" t="s">
        <v>49</v>
      </c>
      <c r="P26" s="36">
        <v>0</v>
      </c>
      <c r="Q26" s="36">
        <v>0</v>
      </c>
      <c r="R26" s="40">
        <f t="shared" ref="R26:R35" si="20">IFERROR(Q26/P26,0)</f>
        <v>0</v>
      </c>
      <c r="S26" s="41">
        <f t="shared" ref="S26:S34" si="21">P26-Q26</f>
        <v>0</v>
      </c>
      <c r="T26" s="83">
        <f t="shared" si="17"/>
        <v>0</v>
      </c>
      <c r="U26" s="24"/>
      <c r="V26" s="24"/>
      <c r="W26" s="61" t="s">
        <v>49</v>
      </c>
      <c r="X26" s="36">
        <v>1</v>
      </c>
      <c r="Y26" s="42">
        <v>0</v>
      </c>
      <c r="Z26" s="40">
        <f>IFERROR(Y26/X26,0)</f>
        <v>0</v>
      </c>
      <c r="AA26" s="41">
        <f t="shared" ref="AA26:AA34" si="22">X26-Y26</f>
        <v>1</v>
      </c>
      <c r="AB26" s="83">
        <f>IFERROR(AA26/Z26,0)</f>
        <v>0</v>
      </c>
    </row>
    <row r="27" spans="1:28" x14ac:dyDescent="0.25">
      <c r="A27" s="61" t="s">
        <v>50</v>
      </c>
      <c r="B27" s="36">
        <v>0</v>
      </c>
      <c r="C27" s="36">
        <v>0</v>
      </c>
      <c r="D27" s="37">
        <v>0</v>
      </c>
      <c r="E27" s="38">
        <f t="shared" si="18"/>
        <v>0</v>
      </c>
      <c r="F27" s="83">
        <v>0</v>
      </c>
      <c r="G27" s="23"/>
      <c r="H27" s="61" t="s">
        <v>50</v>
      </c>
      <c r="I27" s="36">
        <v>0</v>
      </c>
      <c r="J27" s="39">
        <v>0</v>
      </c>
      <c r="K27" s="37">
        <f>IFERROR(J27/I27,0)</f>
        <v>0</v>
      </c>
      <c r="L27" s="41">
        <f t="shared" si="19"/>
        <v>0</v>
      </c>
      <c r="M27" s="83">
        <f>IFERROR(L27/I27,0)</f>
        <v>0</v>
      </c>
      <c r="N27" s="24"/>
      <c r="O27" s="61" t="s">
        <v>50</v>
      </c>
      <c r="P27" s="36">
        <v>0</v>
      </c>
      <c r="Q27" s="36">
        <v>0</v>
      </c>
      <c r="R27" s="40">
        <f t="shared" si="20"/>
        <v>0</v>
      </c>
      <c r="S27" s="41">
        <f t="shared" si="21"/>
        <v>0</v>
      </c>
      <c r="T27" s="83">
        <f t="shared" si="17"/>
        <v>0</v>
      </c>
      <c r="U27" s="24"/>
      <c r="V27" s="24"/>
      <c r="W27" s="61" t="s">
        <v>50</v>
      </c>
      <c r="X27" s="36">
        <v>1</v>
      </c>
      <c r="Y27" s="42">
        <v>1</v>
      </c>
      <c r="Z27" s="40">
        <f>IFERROR(Y27/X27,0)</f>
        <v>1</v>
      </c>
      <c r="AA27" s="41">
        <f t="shared" si="22"/>
        <v>0</v>
      </c>
      <c r="AB27" s="83">
        <f>IFERROR(AA27/X27,0)</f>
        <v>0</v>
      </c>
    </row>
    <row r="28" spans="1:28" x14ac:dyDescent="0.25">
      <c r="A28" s="61" t="s">
        <v>51</v>
      </c>
      <c r="B28" s="36">
        <v>1</v>
      </c>
      <c r="C28" s="36">
        <v>1</v>
      </c>
      <c r="D28" s="37">
        <v>0</v>
      </c>
      <c r="E28" s="38">
        <f t="shared" si="18"/>
        <v>0</v>
      </c>
      <c r="F28" s="83">
        <v>0</v>
      </c>
      <c r="G28" s="23"/>
      <c r="H28" s="61" t="s">
        <v>51</v>
      </c>
      <c r="I28" s="36">
        <v>33</v>
      </c>
      <c r="J28" s="39">
        <v>30</v>
      </c>
      <c r="K28" s="37">
        <f t="shared" ref="K28:K31" si="23">+J28/I28</f>
        <v>0.90909090909090906</v>
      </c>
      <c r="L28" s="41">
        <f t="shared" si="19"/>
        <v>3</v>
      </c>
      <c r="M28" s="83">
        <f t="shared" ref="M28:M31" si="24">+L28/I28</f>
        <v>9.0909090909090912E-2</v>
      </c>
      <c r="N28" s="24"/>
      <c r="O28" s="61" t="s">
        <v>51</v>
      </c>
      <c r="P28" s="36">
        <v>1</v>
      </c>
      <c r="Q28" s="36">
        <v>1</v>
      </c>
      <c r="R28" s="40">
        <f t="shared" si="20"/>
        <v>1</v>
      </c>
      <c r="S28" s="41">
        <f t="shared" si="21"/>
        <v>0</v>
      </c>
      <c r="T28" s="83">
        <f t="shared" si="17"/>
        <v>0</v>
      </c>
      <c r="U28" s="24"/>
      <c r="V28" s="24"/>
      <c r="W28" s="61" t="s">
        <v>51</v>
      </c>
      <c r="X28" s="36">
        <v>20</v>
      </c>
      <c r="Y28" s="42">
        <v>18</v>
      </c>
      <c r="Z28" s="40">
        <f t="shared" ref="Z28" si="25">+Y28/X28</f>
        <v>0.9</v>
      </c>
      <c r="AA28" s="41">
        <f t="shared" si="22"/>
        <v>2</v>
      </c>
      <c r="AB28" s="83">
        <f t="shared" ref="AB28" si="26">+AA28/X28</f>
        <v>0.1</v>
      </c>
    </row>
    <row r="29" spans="1:28" x14ac:dyDescent="0.25">
      <c r="A29" s="61" t="s">
        <v>52</v>
      </c>
      <c r="B29" s="36">
        <v>0</v>
      </c>
      <c r="C29" s="36">
        <v>0</v>
      </c>
      <c r="D29" s="37">
        <v>0</v>
      </c>
      <c r="E29" s="38">
        <f t="shared" si="18"/>
        <v>0</v>
      </c>
      <c r="F29" s="83">
        <v>0</v>
      </c>
      <c r="G29" s="23"/>
      <c r="H29" s="61" t="s">
        <v>52</v>
      </c>
      <c r="I29" s="36">
        <v>0</v>
      </c>
      <c r="J29" s="39">
        <v>0</v>
      </c>
      <c r="K29" s="37">
        <f>IFERROR(J29/I29,0)</f>
        <v>0</v>
      </c>
      <c r="L29" s="41">
        <f t="shared" si="19"/>
        <v>0</v>
      </c>
      <c r="M29" s="83">
        <f>IFERROR(L29/I29,0)</f>
        <v>0</v>
      </c>
      <c r="N29" s="24"/>
      <c r="O29" s="61" t="s">
        <v>52</v>
      </c>
      <c r="P29" s="36">
        <v>0</v>
      </c>
      <c r="Q29" s="36">
        <v>0</v>
      </c>
      <c r="R29" s="40">
        <f t="shared" si="20"/>
        <v>0</v>
      </c>
      <c r="S29" s="41">
        <f t="shared" si="21"/>
        <v>0</v>
      </c>
      <c r="T29" s="83">
        <f t="shared" si="17"/>
        <v>0</v>
      </c>
      <c r="U29" s="24"/>
      <c r="V29" s="24"/>
      <c r="W29" s="61" t="s">
        <v>52</v>
      </c>
      <c r="X29" s="36">
        <v>0</v>
      </c>
      <c r="Y29" s="42">
        <v>0</v>
      </c>
      <c r="Z29" s="40">
        <f t="shared" ref="Z29:Z35" si="27">IFERROR(Y29/X29,0)</f>
        <v>0</v>
      </c>
      <c r="AA29" s="41">
        <f t="shared" si="22"/>
        <v>0</v>
      </c>
      <c r="AB29" s="83">
        <f>IFERROR(AA29/X29,0)</f>
        <v>0</v>
      </c>
    </row>
    <row r="30" spans="1:28" x14ac:dyDescent="0.25">
      <c r="A30" s="61" t="s">
        <v>53</v>
      </c>
      <c r="B30" s="36">
        <v>1</v>
      </c>
      <c r="C30" s="36">
        <v>1</v>
      </c>
      <c r="D30" s="37">
        <v>0</v>
      </c>
      <c r="E30" s="38">
        <f t="shared" si="18"/>
        <v>0</v>
      </c>
      <c r="F30" s="83">
        <v>0</v>
      </c>
      <c r="G30" s="23"/>
      <c r="H30" s="61" t="s">
        <v>53</v>
      </c>
      <c r="I30" s="36">
        <v>1</v>
      </c>
      <c r="J30" s="39">
        <v>1</v>
      </c>
      <c r="K30" s="37">
        <f t="shared" si="23"/>
        <v>1</v>
      </c>
      <c r="L30" s="41">
        <f t="shared" si="19"/>
        <v>0</v>
      </c>
      <c r="M30" s="83">
        <f t="shared" si="24"/>
        <v>0</v>
      </c>
      <c r="N30" s="24"/>
      <c r="O30" s="61" t="s">
        <v>53</v>
      </c>
      <c r="P30" s="36">
        <v>0</v>
      </c>
      <c r="Q30" s="36">
        <v>0</v>
      </c>
      <c r="R30" s="40">
        <f t="shared" si="20"/>
        <v>0</v>
      </c>
      <c r="S30" s="41">
        <f t="shared" si="21"/>
        <v>0</v>
      </c>
      <c r="T30" s="83">
        <f t="shared" si="17"/>
        <v>0</v>
      </c>
      <c r="U30" s="24"/>
      <c r="V30" s="24"/>
      <c r="W30" s="61" t="s">
        <v>53</v>
      </c>
      <c r="X30" s="36">
        <v>2</v>
      </c>
      <c r="Y30" s="42">
        <v>1</v>
      </c>
      <c r="Z30" s="40">
        <f t="shared" si="27"/>
        <v>0.5</v>
      </c>
      <c r="AA30" s="41">
        <f t="shared" si="22"/>
        <v>1</v>
      </c>
      <c r="AB30" s="83">
        <f>IFERROR(AA30/Z30,0)</f>
        <v>2</v>
      </c>
    </row>
    <row r="31" spans="1:28" x14ac:dyDescent="0.25">
      <c r="A31" s="61" t="s">
        <v>54</v>
      </c>
      <c r="B31" s="36">
        <v>0</v>
      </c>
      <c r="C31" s="36">
        <v>0</v>
      </c>
      <c r="D31" s="37">
        <v>0</v>
      </c>
      <c r="E31" s="38">
        <f t="shared" si="18"/>
        <v>0</v>
      </c>
      <c r="F31" s="83">
        <v>0</v>
      </c>
      <c r="G31" s="23"/>
      <c r="H31" s="61" t="s">
        <v>54</v>
      </c>
      <c r="I31" s="36">
        <v>0</v>
      </c>
      <c r="J31" s="39">
        <v>0</v>
      </c>
      <c r="K31" s="37" t="e">
        <f t="shared" si="23"/>
        <v>#DIV/0!</v>
      </c>
      <c r="L31" s="41">
        <f t="shared" si="19"/>
        <v>0</v>
      </c>
      <c r="M31" s="83" t="e">
        <f t="shared" si="24"/>
        <v>#DIV/0!</v>
      </c>
      <c r="N31" s="24"/>
      <c r="O31" s="61" t="s">
        <v>54</v>
      </c>
      <c r="P31" s="36">
        <v>1</v>
      </c>
      <c r="Q31" s="36">
        <v>1</v>
      </c>
      <c r="R31" s="40">
        <f t="shared" si="20"/>
        <v>1</v>
      </c>
      <c r="S31" s="41">
        <f t="shared" si="21"/>
        <v>0</v>
      </c>
      <c r="T31" s="83">
        <f t="shared" si="17"/>
        <v>0</v>
      </c>
      <c r="U31" s="24"/>
      <c r="V31" s="24"/>
      <c r="W31" s="61" t="s">
        <v>54</v>
      </c>
      <c r="X31" s="36">
        <v>0</v>
      </c>
      <c r="Y31" s="42">
        <v>0</v>
      </c>
      <c r="Z31" s="40">
        <f t="shared" si="27"/>
        <v>0</v>
      </c>
      <c r="AA31" s="41">
        <f t="shared" si="22"/>
        <v>0</v>
      </c>
      <c r="AB31" s="106">
        <f>IFERROR(AA31/Z31,0)</f>
        <v>0</v>
      </c>
    </row>
    <row r="32" spans="1:28" x14ac:dyDescent="0.25">
      <c r="A32" s="61" t="s">
        <v>55</v>
      </c>
      <c r="B32" s="36">
        <v>0</v>
      </c>
      <c r="C32" s="36">
        <v>0</v>
      </c>
      <c r="D32" s="37">
        <v>0</v>
      </c>
      <c r="E32" s="38">
        <f t="shared" si="18"/>
        <v>0</v>
      </c>
      <c r="F32" s="83">
        <v>0</v>
      </c>
      <c r="G32" s="23"/>
      <c r="H32" s="61" t="s">
        <v>55</v>
      </c>
      <c r="I32" s="36">
        <v>4</v>
      </c>
      <c r="J32" s="39">
        <v>4</v>
      </c>
      <c r="K32" s="37">
        <f>IFERROR(J32/I32,0)</f>
        <v>1</v>
      </c>
      <c r="L32" s="41">
        <f t="shared" si="19"/>
        <v>0</v>
      </c>
      <c r="M32" s="83">
        <f>IFERROR(L32/K32,0)</f>
        <v>0</v>
      </c>
      <c r="N32" s="24"/>
      <c r="O32" s="61" t="s">
        <v>55</v>
      </c>
      <c r="P32" s="36">
        <v>0</v>
      </c>
      <c r="Q32" s="36">
        <v>0</v>
      </c>
      <c r="R32" s="40">
        <f t="shared" si="20"/>
        <v>0</v>
      </c>
      <c r="S32" s="41">
        <f t="shared" si="21"/>
        <v>0</v>
      </c>
      <c r="T32" s="83">
        <f t="shared" si="17"/>
        <v>0</v>
      </c>
      <c r="U32" s="24"/>
      <c r="V32" s="24"/>
      <c r="W32" s="61" t="s">
        <v>55</v>
      </c>
      <c r="X32" s="36">
        <v>4</v>
      </c>
      <c r="Y32" s="42">
        <v>4</v>
      </c>
      <c r="Z32" s="40">
        <f t="shared" si="27"/>
        <v>1</v>
      </c>
      <c r="AA32" s="41">
        <f t="shared" si="22"/>
        <v>0</v>
      </c>
      <c r="AB32" s="106">
        <f>IFERROR(AA32/Z32,0)</f>
        <v>0</v>
      </c>
    </row>
    <row r="33" spans="1:28" x14ac:dyDescent="0.25">
      <c r="A33" s="61" t="s">
        <v>56</v>
      </c>
      <c r="B33" s="36">
        <v>0</v>
      </c>
      <c r="C33" s="36">
        <v>0</v>
      </c>
      <c r="D33" s="37">
        <v>0</v>
      </c>
      <c r="E33" s="38">
        <f t="shared" si="18"/>
        <v>0</v>
      </c>
      <c r="F33" s="83">
        <v>0</v>
      </c>
      <c r="G33" s="23"/>
      <c r="H33" s="61" t="s">
        <v>56</v>
      </c>
      <c r="I33" s="36">
        <v>0</v>
      </c>
      <c r="J33" s="39">
        <v>0</v>
      </c>
      <c r="K33" s="37">
        <f>IFERROR(J33/I33,0)</f>
        <v>0</v>
      </c>
      <c r="L33" s="41">
        <f t="shared" si="19"/>
        <v>0</v>
      </c>
      <c r="M33" s="83">
        <f>IFERROR(L33/I33,0)</f>
        <v>0</v>
      </c>
      <c r="N33" s="24"/>
      <c r="O33" s="61" t="s">
        <v>56</v>
      </c>
      <c r="P33" s="36">
        <v>0</v>
      </c>
      <c r="Q33" s="36">
        <v>0</v>
      </c>
      <c r="R33" s="40">
        <f t="shared" si="20"/>
        <v>0</v>
      </c>
      <c r="S33" s="41">
        <f t="shared" si="21"/>
        <v>0</v>
      </c>
      <c r="T33" s="83">
        <f t="shared" si="17"/>
        <v>0</v>
      </c>
      <c r="U33" s="24"/>
      <c r="V33" s="24"/>
      <c r="W33" s="61" t="s">
        <v>56</v>
      </c>
      <c r="X33" s="36">
        <v>0</v>
      </c>
      <c r="Y33" s="42">
        <v>0</v>
      </c>
      <c r="Z33" s="40">
        <f t="shared" si="27"/>
        <v>0</v>
      </c>
      <c r="AA33" s="41">
        <f t="shared" si="22"/>
        <v>0</v>
      </c>
      <c r="AB33" s="106">
        <f>IFERROR(AA33/Z33,0)</f>
        <v>0</v>
      </c>
    </row>
    <row r="34" spans="1:28" ht="15.75" thickBot="1" x14ac:dyDescent="0.3">
      <c r="A34" s="62" t="s">
        <v>57</v>
      </c>
      <c r="B34" s="36">
        <v>0</v>
      </c>
      <c r="C34" s="36">
        <v>0</v>
      </c>
      <c r="D34" s="37">
        <v>0</v>
      </c>
      <c r="E34" s="38">
        <f t="shared" si="18"/>
        <v>0</v>
      </c>
      <c r="F34" s="83">
        <v>0</v>
      </c>
      <c r="G34" s="23"/>
      <c r="H34" s="62" t="s">
        <v>57</v>
      </c>
      <c r="I34" s="36">
        <v>0</v>
      </c>
      <c r="J34" s="39">
        <v>0</v>
      </c>
      <c r="K34" s="37">
        <f>IFERROR(J34/I34,0)</f>
        <v>0</v>
      </c>
      <c r="L34" s="41">
        <f t="shared" si="19"/>
        <v>0</v>
      </c>
      <c r="M34" s="83">
        <f>IFERROR(L34/I34,0)</f>
        <v>0</v>
      </c>
      <c r="N34" s="24"/>
      <c r="O34" s="62" t="s">
        <v>57</v>
      </c>
      <c r="P34" s="36">
        <v>0</v>
      </c>
      <c r="Q34" s="36">
        <v>0</v>
      </c>
      <c r="R34" s="40">
        <f t="shared" si="20"/>
        <v>0</v>
      </c>
      <c r="S34" s="41">
        <f t="shared" si="21"/>
        <v>0</v>
      </c>
      <c r="T34" s="83">
        <f t="shared" si="17"/>
        <v>0</v>
      </c>
      <c r="U34" s="24"/>
      <c r="V34" s="24"/>
      <c r="W34" s="62" t="s">
        <v>57</v>
      </c>
      <c r="X34" s="36">
        <v>0</v>
      </c>
      <c r="Y34" s="42">
        <v>0</v>
      </c>
      <c r="Z34" s="40">
        <f t="shared" si="27"/>
        <v>0</v>
      </c>
      <c r="AA34" s="41">
        <f t="shared" si="22"/>
        <v>0</v>
      </c>
      <c r="AB34" s="83">
        <f>IFERROR(AA34/X34,0)</f>
        <v>0</v>
      </c>
    </row>
    <row r="35" spans="1:28" ht="15.75" thickBot="1" x14ac:dyDescent="0.3">
      <c r="A35" s="63" t="s">
        <v>15</v>
      </c>
      <c r="B35" s="43">
        <f>SUM(B25:B34)</f>
        <v>2</v>
      </c>
      <c r="C35" s="43">
        <f>SUM(C25:C34)</f>
        <v>2</v>
      </c>
      <c r="D35" s="45">
        <v>0</v>
      </c>
      <c r="E35" s="43">
        <f>SUM(E25:E34)</f>
        <v>0</v>
      </c>
      <c r="F35" s="100">
        <v>0</v>
      </c>
      <c r="G35" s="23"/>
      <c r="H35" s="63" t="s">
        <v>15</v>
      </c>
      <c r="I35" s="43">
        <f>SUM(I25:I34)</f>
        <v>41</v>
      </c>
      <c r="J35" s="43">
        <f>SUM(J25:J34)</f>
        <v>37</v>
      </c>
      <c r="K35" s="45">
        <f t="shared" ref="K35" si="28">+J35/I35</f>
        <v>0.90243902439024393</v>
      </c>
      <c r="L35" s="43">
        <f>SUM(L25:L34)</f>
        <v>4</v>
      </c>
      <c r="M35" s="100">
        <f t="shared" ref="M35" si="29">+L35/I35</f>
        <v>9.7560975609756101E-2</v>
      </c>
      <c r="N35" s="24"/>
      <c r="O35" s="63" t="s">
        <v>15</v>
      </c>
      <c r="P35" s="43">
        <f>SUM(P25:P34)</f>
        <v>2</v>
      </c>
      <c r="Q35" s="43">
        <f>SUM(Q25:Q34)</f>
        <v>2</v>
      </c>
      <c r="R35" s="98">
        <f t="shared" si="20"/>
        <v>1</v>
      </c>
      <c r="S35" s="99">
        <f>SUM(S25:S34)</f>
        <v>0</v>
      </c>
      <c r="T35" s="100">
        <f t="shared" si="17"/>
        <v>0</v>
      </c>
      <c r="U35" s="24"/>
      <c r="V35" s="24"/>
      <c r="W35" s="63" t="s">
        <v>15</v>
      </c>
      <c r="X35" s="43">
        <f>SUM(X25:X34)</f>
        <v>31</v>
      </c>
      <c r="Y35" s="43">
        <f>SUM(Y25:Y34)</f>
        <v>26</v>
      </c>
      <c r="Z35" s="98">
        <f t="shared" si="27"/>
        <v>0.83870967741935487</v>
      </c>
      <c r="AA35" s="43">
        <f>SUM(AA25:AA34)</f>
        <v>5</v>
      </c>
      <c r="AB35" s="100">
        <f>IFERROR(AA35/X35,0)</f>
        <v>0.16129032258064516</v>
      </c>
    </row>
    <row r="36" spans="1:28" ht="15.75" thickBot="1" x14ac:dyDescent="0.3">
      <c r="A36" s="81"/>
      <c r="B36" s="46"/>
      <c r="C36" s="46"/>
      <c r="D36" s="46"/>
      <c r="E36" s="82"/>
      <c r="F36" s="46"/>
      <c r="G36" s="23"/>
      <c r="H36" s="81"/>
      <c r="I36" s="46"/>
      <c r="J36" s="46"/>
      <c r="K36" s="46"/>
      <c r="L36" s="82"/>
      <c r="M36" s="46"/>
      <c r="N36" s="24"/>
      <c r="O36" s="81"/>
      <c r="P36" s="46"/>
      <c r="Q36" s="46"/>
      <c r="R36" s="46"/>
      <c r="S36" s="82"/>
      <c r="T36" s="46"/>
      <c r="U36" s="24"/>
      <c r="V36" s="24"/>
      <c r="W36" s="81"/>
      <c r="X36" s="46"/>
      <c r="Y36" s="46"/>
      <c r="Z36" s="46"/>
      <c r="AA36" s="82"/>
      <c r="AB36" s="46"/>
    </row>
    <row r="37" spans="1:28" x14ac:dyDescent="0.25">
      <c r="A37" s="110" t="s">
        <v>58</v>
      </c>
      <c r="B37" s="112" t="s">
        <v>28</v>
      </c>
      <c r="C37" s="114" t="s">
        <v>29</v>
      </c>
      <c r="D37" s="108" t="s">
        <v>30</v>
      </c>
      <c r="E37" s="117" t="s">
        <v>31</v>
      </c>
      <c r="F37" s="108" t="s">
        <v>32</v>
      </c>
      <c r="G37" s="23"/>
      <c r="H37" s="110" t="s">
        <v>58</v>
      </c>
      <c r="I37" s="112" t="s">
        <v>28</v>
      </c>
      <c r="J37" s="114" t="s">
        <v>29</v>
      </c>
      <c r="K37" s="108" t="s">
        <v>30</v>
      </c>
      <c r="L37" s="117" t="s">
        <v>31</v>
      </c>
      <c r="M37" s="108" t="s">
        <v>32</v>
      </c>
      <c r="N37" s="24"/>
      <c r="O37" s="110" t="s">
        <v>58</v>
      </c>
      <c r="P37" s="112" t="s">
        <v>28</v>
      </c>
      <c r="Q37" s="114" t="s">
        <v>29</v>
      </c>
      <c r="R37" s="108" t="s">
        <v>30</v>
      </c>
      <c r="S37" s="117" t="s">
        <v>31</v>
      </c>
      <c r="T37" s="108" t="s">
        <v>32</v>
      </c>
      <c r="U37" s="24"/>
      <c r="V37" s="24"/>
      <c r="W37" s="110" t="s">
        <v>58</v>
      </c>
      <c r="X37" s="112" t="s">
        <v>28</v>
      </c>
      <c r="Y37" s="114" t="s">
        <v>29</v>
      </c>
      <c r="Z37" s="108" t="s">
        <v>30</v>
      </c>
      <c r="AA37" s="117" t="s">
        <v>31</v>
      </c>
      <c r="AB37" s="108" t="s">
        <v>32</v>
      </c>
    </row>
    <row r="38" spans="1:28" ht="15.75" thickBot="1" x14ac:dyDescent="0.3">
      <c r="A38" s="111"/>
      <c r="B38" s="113"/>
      <c r="C38" s="115"/>
      <c r="D38" s="116"/>
      <c r="E38" s="118"/>
      <c r="F38" s="109"/>
      <c r="G38" s="23"/>
      <c r="H38" s="111"/>
      <c r="I38" s="113"/>
      <c r="J38" s="115"/>
      <c r="K38" s="116"/>
      <c r="L38" s="118"/>
      <c r="M38" s="109"/>
      <c r="N38" s="24"/>
      <c r="O38" s="111"/>
      <c r="P38" s="113"/>
      <c r="Q38" s="115"/>
      <c r="R38" s="116"/>
      <c r="S38" s="118"/>
      <c r="T38" s="109"/>
      <c r="U38" s="24"/>
      <c r="V38" s="24"/>
      <c r="W38" s="111"/>
      <c r="X38" s="113"/>
      <c r="Y38" s="115"/>
      <c r="Z38" s="116"/>
      <c r="AA38" s="118"/>
      <c r="AB38" s="109"/>
    </row>
    <row r="39" spans="1:28" x14ac:dyDescent="0.25">
      <c r="A39" s="64" t="s">
        <v>59</v>
      </c>
      <c r="B39" s="47">
        <v>0</v>
      </c>
      <c r="C39" s="47">
        <v>0</v>
      </c>
      <c r="D39" s="50">
        <v>0</v>
      </c>
      <c r="E39" s="49">
        <f>B39-C39</f>
        <v>0</v>
      </c>
      <c r="F39" s="95">
        <v>0</v>
      </c>
      <c r="G39" s="23"/>
      <c r="H39" s="64" t="s">
        <v>59</v>
      </c>
      <c r="I39" s="47">
        <v>0</v>
      </c>
      <c r="J39" s="47">
        <v>0</v>
      </c>
      <c r="K39" s="48">
        <f>IFERROR(J39/I39,0)</f>
        <v>0</v>
      </c>
      <c r="L39" s="51">
        <f>I39-J39</f>
        <v>0</v>
      </c>
      <c r="M39" s="95">
        <f>IFERROR(L39/I39,0)</f>
        <v>0</v>
      </c>
      <c r="N39" s="24"/>
      <c r="O39" s="64" t="s">
        <v>59</v>
      </c>
      <c r="P39" s="47">
        <v>0</v>
      </c>
      <c r="Q39" s="47">
        <v>0</v>
      </c>
      <c r="R39" s="48">
        <f>IFERROR(Q39/P39,0)</f>
        <v>0</v>
      </c>
      <c r="S39" s="51">
        <f>P39-Q39</f>
        <v>0</v>
      </c>
      <c r="T39" s="95">
        <f>IFERROR(S39/P39,0)</f>
        <v>0</v>
      </c>
      <c r="U39" s="24"/>
      <c r="V39" s="24"/>
      <c r="W39" s="64" t="s">
        <v>59</v>
      </c>
      <c r="X39" s="52">
        <v>0</v>
      </c>
      <c r="Y39" s="52">
        <v>0</v>
      </c>
      <c r="Z39" s="48">
        <f>IFERROR(Y39/X39,0)</f>
        <v>0</v>
      </c>
      <c r="AA39" s="51">
        <f>X39-Y39</f>
        <v>0</v>
      </c>
      <c r="AB39" s="95">
        <f>IFERROR(AA39/X39,0)</f>
        <v>0</v>
      </c>
    </row>
    <row r="40" spans="1:28" x14ac:dyDescent="0.25">
      <c r="A40" s="64" t="s">
        <v>60</v>
      </c>
      <c r="B40" s="47">
        <v>76</v>
      </c>
      <c r="C40" s="47">
        <v>62</v>
      </c>
      <c r="D40" s="48">
        <v>0</v>
      </c>
      <c r="E40" s="49">
        <f t="shared" ref="E40:E46" si="30">B40-C40</f>
        <v>14</v>
      </c>
      <c r="F40" s="95">
        <v>0</v>
      </c>
      <c r="G40" s="23"/>
      <c r="H40" s="64" t="s">
        <v>60</v>
      </c>
      <c r="I40" s="47">
        <v>506</v>
      </c>
      <c r="J40" s="47">
        <v>444</v>
      </c>
      <c r="K40" s="48">
        <f t="shared" ref="K40:K47" si="31">+J40/I40</f>
        <v>0.87747035573122534</v>
      </c>
      <c r="L40" s="51">
        <f t="shared" ref="L40:L46" si="32">I40-J40</f>
        <v>62</v>
      </c>
      <c r="M40" s="95">
        <f t="shared" ref="M40:M47" si="33">+L40/I40</f>
        <v>0.1225296442687747</v>
      </c>
      <c r="N40" s="24"/>
      <c r="O40" s="64" t="s">
        <v>60</v>
      </c>
      <c r="P40" s="47">
        <v>44</v>
      </c>
      <c r="Q40" s="47">
        <v>38</v>
      </c>
      <c r="R40" s="48">
        <f t="shared" ref="R40:R47" si="34">+Q40/P40</f>
        <v>0.86363636363636365</v>
      </c>
      <c r="S40" s="51">
        <f t="shared" ref="S40:S46" si="35">P40-Q40</f>
        <v>6</v>
      </c>
      <c r="T40" s="95">
        <f t="shared" ref="T40:T47" si="36">+S40/P40</f>
        <v>0.13636363636363635</v>
      </c>
      <c r="U40" s="24"/>
      <c r="V40" s="24"/>
      <c r="W40" s="64" t="s">
        <v>60</v>
      </c>
      <c r="X40" s="52">
        <v>306</v>
      </c>
      <c r="Y40" s="52">
        <v>254</v>
      </c>
      <c r="Z40" s="48">
        <f t="shared" ref="Z40:Z47" si="37">+Y40/X40</f>
        <v>0.83006535947712423</v>
      </c>
      <c r="AA40" s="51">
        <f t="shared" ref="AA40:AA46" si="38">X40-Y40</f>
        <v>52</v>
      </c>
      <c r="AB40" s="95">
        <f t="shared" ref="AB40:AB47" si="39">+AA40/X40</f>
        <v>0.16993464052287582</v>
      </c>
    </row>
    <row r="41" spans="1:28" x14ac:dyDescent="0.25">
      <c r="A41" s="64" t="s">
        <v>61</v>
      </c>
      <c r="B41" s="47">
        <v>1</v>
      </c>
      <c r="C41" s="47">
        <v>1</v>
      </c>
      <c r="D41" s="48">
        <v>0</v>
      </c>
      <c r="E41" s="49">
        <f t="shared" si="30"/>
        <v>0</v>
      </c>
      <c r="F41" s="95">
        <v>0</v>
      </c>
      <c r="G41" s="23"/>
      <c r="H41" s="64" t="s">
        <v>61</v>
      </c>
      <c r="I41" s="47">
        <v>1</v>
      </c>
      <c r="J41" s="47">
        <v>1</v>
      </c>
      <c r="K41" s="48">
        <f t="shared" ref="K41:K42" si="40">IFERROR(J41/I41,0)</f>
        <v>1</v>
      </c>
      <c r="L41" s="51">
        <f t="shared" si="32"/>
        <v>0</v>
      </c>
      <c r="M41" s="95">
        <f t="shared" ref="M41:M42" si="41">IFERROR(L41/K41,0)</f>
        <v>0</v>
      </c>
      <c r="N41" s="24"/>
      <c r="O41" s="64" t="s">
        <v>61</v>
      </c>
      <c r="P41" s="47">
        <v>0</v>
      </c>
      <c r="Q41" s="47">
        <v>0</v>
      </c>
      <c r="R41" s="48">
        <f>IFERROR(Q41/P41,0)</f>
        <v>0</v>
      </c>
      <c r="S41" s="51">
        <f t="shared" si="35"/>
        <v>0</v>
      </c>
      <c r="T41" s="95">
        <f>IFERROR(S41/R41,0)</f>
        <v>0</v>
      </c>
      <c r="U41" s="24"/>
      <c r="V41" s="24"/>
      <c r="W41" s="64" t="s">
        <v>61</v>
      </c>
      <c r="X41" s="52">
        <v>0</v>
      </c>
      <c r="Y41" s="52">
        <v>0</v>
      </c>
      <c r="Z41" s="48">
        <f>IFERROR(Y41/X41,0)</f>
        <v>0</v>
      </c>
      <c r="AA41" s="51">
        <f t="shared" si="38"/>
        <v>0</v>
      </c>
      <c r="AB41" s="95">
        <f>IFERROR(AA41/X41,0)</f>
        <v>0</v>
      </c>
    </row>
    <row r="42" spans="1:28" x14ac:dyDescent="0.25">
      <c r="A42" s="64" t="s">
        <v>62</v>
      </c>
      <c r="B42" s="47">
        <v>0</v>
      </c>
      <c r="C42" s="47">
        <v>0</v>
      </c>
      <c r="D42" s="48">
        <v>0</v>
      </c>
      <c r="E42" s="49">
        <f t="shared" si="30"/>
        <v>0</v>
      </c>
      <c r="F42" s="95">
        <v>0</v>
      </c>
      <c r="G42" s="23"/>
      <c r="H42" s="64" t="s">
        <v>62</v>
      </c>
      <c r="I42" s="47">
        <v>2</v>
      </c>
      <c r="J42" s="47">
        <v>2</v>
      </c>
      <c r="K42" s="48">
        <f t="shared" si="40"/>
        <v>1</v>
      </c>
      <c r="L42" s="51">
        <f t="shared" si="32"/>
        <v>0</v>
      </c>
      <c r="M42" s="95">
        <f t="shared" si="41"/>
        <v>0</v>
      </c>
      <c r="N42" s="24"/>
      <c r="O42" s="64" t="s">
        <v>62</v>
      </c>
      <c r="P42" s="47">
        <v>0</v>
      </c>
      <c r="Q42" s="47">
        <v>0</v>
      </c>
      <c r="R42" s="48">
        <f>IFERROR(Q42/P42,0)</f>
        <v>0</v>
      </c>
      <c r="S42" s="51">
        <f t="shared" si="35"/>
        <v>0</v>
      </c>
      <c r="T42" s="95">
        <f>IFERROR(S42/P42,0)</f>
        <v>0</v>
      </c>
      <c r="U42" s="24"/>
      <c r="V42" s="24"/>
      <c r="W42" s="64" t="s">
        <v>62</v>
      </c>
      <c r="X42" s="52">
        <v>2</v>
      </c>
      <c r="Y42" s="52">
        <v>0</v>
      </c>
      <c r="Z42" s="48">
        <f>IFERROR(Y42/X42,0)</f>
        <v>0</v>
      </c>
      <c r="AA42" s="51">
        <f t="shared" si="38"/>
        <v>2</v>
      </c>
      <c r="AB42" s="95">
        <f>IFERROR(AA42/Z42,0)</f>
        <v>0</v>
      </c>
    </row>
    <row r="43" spans="1:28" x14ac:dyDescent="0.25">
      <c r="A43" s="64" t="s">
        <v>63</v>
      </c>
      <c r="B43" s="47">
        <v>0</v>
      </c>
      <c r="C43" s="47">
        <v>0</v>
      </c>
      <c r="D43" s="48">
        <v>0</v>
      </c>
      <c r="E43" s="49">
        <f t="shared" si="30"/>
        <v>0</v>
      </c>
      <c r="F43" s="95">
        <v>0</v>
      </c>
      <c r="G43" s="23"/>
      <c r="H43" s="64" t="s">
        <v>63</v>
      </c>
      <c r="I43" s="47">
        <v>21</v>
      </c>
      <c r="J43" s="47">
        <v>16</v>
      </c>
      <c r="K43" s="48">
        <f t="shared" si="31"/>
        <v>0.76190476190476186</v>
      </c>
      <c r="L43" s="51">
        <f t="shared" si="32"/>
        <v>5</v>
      </c>
      <c r="M43" s="95">
        <f t="shared" si="33"/>
        <v>0.23809523809523808</v>
      </c>
      <c r="N43" s="24"/>
      <c r="O43" s="64" t="s">
        <v>63</v>
      </c>
      <c r="P43" s="47">
        <v>2</v>
      </c>
      <c r="Q43" s="47">
        <v>2</v>
      </c>
      <c r="R43" s="48">
        <f t="shared" si="34"/>
        <v>1</v>
      </c>
      <c r="S43" s="51">
        <f t="shared" si="35"/>
        <v>0</v>
      </c>
      <c r="T43" s="95">
        <f t="shared" si="36"/>
        <v>0</v>
      </c>
      <c r="U43" s="24"/>
      <c r="V43" s="24"/>
      <c r="W43" s="64" t="s">
        <v>63</v>
      </c>
      <c r="X43" s="52">
        <v>13</v>
      </c>
      <c r="Y43" s="52">
        <v>9</v>
      </c>
      <c r="Z43" s="48">
        <f t="shared" si="37"/>
        <v>0.69230769230769229</v>
      </c>
      <c r="AA43" s="51">
        <f t="shared" si="38"/>
        <v>4</v>
      </c>
      <c r="AB43" s="95">
        <f t="shared" si="39"/>
        <v>0.30769230769230771</v>
      </c>
    </row>
    <row r="44" spans="1:28" x14ac:dyDescent="0.25">
      <c r="A44" s="64" t="s">
        <v>64</v>
      </c>
      <c r="B44" s="47">
        <v>0</v>
      </c>
      <c r="C44" s="47">
        <v>0</v>
      </c>
      <c r="D44" s="48">
        <v>0</v>
      </c>
      <c r="E44" s="49">
        <f t="shared" si="30"/>
        <v>0</v>
      </c>
      <c r="F44" s="95">
        <v>0</v>
      </c>
      <c r="G44" s="23"/>
      <c r="H44" s="64" t="s">
        <v>64</v>
      </c>
      <c r="I44" s="47">
        <v>0</v>
      </c>
      <c r="J44" s="47">
        <v>0</v>
      </c>
      <c r="K44" s="48">
        <f>IFERROR(J44/I44,0)</f>
        <v>0</v>
      </c>
      <c r="L44" s="51">
        <f t="shared" si="32"/>
        <v>0</v>
      </c>
      <c r="M44" s="95">
        <f>IFERROR(L44/K44,0)</f>
        <v>0</v>
      </c>
      <c r="N44" s="24"/>
      <c r="O44" s="64" t="s">
        <v>64</v>
      </c>
      <c r="P44" s="47">
        <v>0</v>
      </c>
      <c r="Q44" s="47">
        <v>0</v>
      </c>
      <c r="R44" s="48">
        <f>IFERROR(Q44/P44,0)</f>
        <v>0</v>
      </c>
      <c r="S44" s="51">
        <f t="shared" si="35"/>
        <v>0</v>
      </c>
      <c r="T44" s="95">
        <f>IFERROR(S44/P44,0)</f>
        <v>0</v>
      </c>
      <c r="U44" s="24"/>
      <c r="V44" s="24"/>
      <c r="W44" s="64" t="s">
        <v>64</v>
      </c>
      <c r="X44" s="52">
        <v>0</v>
      </c>
      <c r="Y44" s="52">
        <v>0</v>
      </c>
      <c r="Z44" s="48">
        <f>IFERROR(Y44/X44,0)</f>
        <v>0</v>
      </c>
      <c r="AA44" s="51">
        <f t="shared" si="38"/>
        <v>0</v>
      </c>
      <c r="AB44" s="95">
        <f>IFERROR(AA44/Z44,0)</f>
        <v>0</v>
      </c>
    </row>
    <row r="45" spans="1:28" x14ac:dyDescent="0.25">
      <c r="A45" s="64" t="s">
        <v>65</v>
      </c>
      <c r="B45" s="47">
        <v>0</v>
      </c>
      <c r="C45" s="47">
        <v>0</v>
      </c>
      <c r="D45" s="48">
        <v>0</v>
      </c>
      <c r="E45" s="49">
        <f t="shared" si="30"/>
        <v>0</v>
      </c>
      <c r="F45" s="95">
        <v>0</v>
      </c>
      <c r="G45" s="23"/>
      <c r="H45" s="64" t="s">
        <v>65</v>
      </c>
      <c r="I45" s="47">
        <v>8</v>
      </c>
      <c r="J45" s="47">
        <v>7</v>
      </c>
      <c r="K45" s="48">
        <f t="shared" si="31"/>
        <v>0.875</v>
      </c>
      <c r="L45" s="51">
        <f t="shared" si="32"/>
        <v>1</v>
      </c>
      <c r="M45" s="95">
        <f t="shared" si="33"/>
        <v>0.125</v>
      </c>
      <c r="N45" s="24"/>
      <c r="O45" s="64" t="s">
        <v>65</v>
      </c>
      <c r="P45" s="47">
        <v>1</v>
      </c>
      <c r="Q45" s="47">
        <v>1</v>
      </c>
      <c r="R45" s="48">
        <f>IFERROR(Q45/P45,0)</f>
        <v>1</v>
      </c>
      <c r="S45" s="51">
        <f t="shared" si="35"/>
        <v>0</v>
      </c>
      <c r="T45" s="95">
        <f>IFERROR(S45/R45,0)</f>
        <v>0</v>
      </c>
      <c r="U45" s="24"/>
      <c r="V45" s="24"/>
      <c r="W45" s="64" t="s">
        <v>65</v>
      </c>
      <c r="X45" s="52">
        <v>5</v>
      </c>
      <c r="Y45" s="52">
        <v>5</v>
      </c>
      <c r="Z45" s="48">
        <f t="shared" si="37"/>
        <v>1</v>
      </c>
      <c r="AA45" s="51">
        <f t="shared" si="38"/>
        <v>0</v>
      </c>
      <c r="AB45" s="95">
        <f t="shared" si="39"/>
        <v>0</v>
      </c>
    </row>
    <row r="46" spans="1:28" ht="15.75" thickBot="1" x14ac:dyDescent="0.3">
      <c r="A46" s="65" t="s">
        <v>66</v>
      </c>
      <c r="B46" s="47">
        <v>0</v>
      </c>
      <c r="C46" s="47">
        <v>0</v>
      </c>
      <c r="D46" s="48">
        <v>0</v>
      </c>
      <c r="E46" s="49">
        <f t="shared" si="30"/>
        <v>0</v>
      </c>
      <c r="F46" s="95">
        <v>0</v>
      </c>
      <c r="G46" s="23"/>
      <c r="H46" s="65" t="s">
        <v>66</v>
      </c>
      <c r="I46" s="47">
        <v>13</v>
      </c>
      <c r="J46" s="47">
        <v>12</v>
      </c>
      <c r="K46" s="48">
        <f t="shared" si="31"/>
        <v>0.92307692307692313</v>
      </c>
      <c r="L46" s="51">
        <f t="shared" si="32"/>
        <v>1</v>
      </c>
      <c r="M46" s="95">
        <f t="shared" si="33"/>
        <v>7.6923076923076927E-2</v>
      </c>
      <c r="N46" s="24"/>
      <c r="O46" s="65" t="s">
        <v>66</v>
      </c>
      <c r="P46" s="47">
        <v>1</v>
      </c>
      <c r="Q46" s="47">
        <v>1</v>
      </c>
      <c r="R46" s="48">
        <f t="shared" si="34"/>
        <v>1</v>
      </c>
      <c r="S46" s="51">
        <f t="shared" si="35"/>
        <v>0</v>
      </c>
      <c r="T46" s="95">
        <f t="shared" si="36"/>
        <v>0</v>
      </c>
      <c r="U46" s="24"/>
      <c r="V46" s="24"/>
      <c r="W46" s="65" t="s">
        <v>66</v>
      </c>
      <c r="X46" s="52">
        <v>7</v>
      </c>
      <c r="Y46" s="52">
        <v>6</v>
      </c>
      <c r="Z46" s="48">
        <f t="shared" si="37"/>
        <v>0.8571428571428571</v>
      </c>
      <c r="AA46" s="51">
        <f t="shared" si="38"/>
        <v>1</v>
      </c>
      <c r="AB46" s="95">
        <f t="shared" si="39"/>
        <v>0.14285714285714285</v>
      </c>
    </row>
    <row r="47" spans="1:28" ht="15.75" thickBot="1" x14ac:dyDescent="0.3">
      <c r="A47" s="53" t="s">
        <v>15</v>
      </c>
      <c r="B47" s="54">
        <f>SUM(B39:B46)</f>
        <v>77</v>
      </c>
      <c r="C47" s="54">
        <f>SUM(C39:C46)</f>
        <v>63</v>
      </c>
      <c r="D47" s="96">
        <v>0</v>
      </c>
      <c r="E47" s="54">
        <f>SUM(E39:E46)</f>
        <v>14</v>
      </c>
      <c r="F47" s="97">
        <v>0</v>
      </c>
      <c r="G47" s="23"/>
      <c r="H47" s="53" t="s">
        <v>15</v>
      </c>
      <c r="I47" s="54">
        <f>SUM(I39:I46)</f>
        <v>551</v>
      </c>
      <c r="J47" s="54">
        <f>SUM(J39:J46)</f>
        <v>482</v>
      </c>
      <c r="K47" s="104">
        <f t="shared" si="31"/>
        <v>0.87477313974591653</v>
      </c>
      <c r="L47" s="54">
        <f>SUM(L39:L46)</f>
        <v>69</v>
      </c>
      <c r="M47" s="97">
        <f t="shared" si="33"/>
        <v>0.12522686025408347</v>
      </c>
      <c r="N47" s="24"/>
      <c r="O47" s="53" t="s">
        <v>15</v>
      </c>
      <c r="P47" s="54">
        <f>SUM(P39:P46)</f>
        <v>48</v>
      </c>
      <c r="Q47" s="54">
        <f>SUM(Q39:Q46)</f>
        <v>42</v>
      </c>
      <c r="R47" s="96">
        <f t="shared" si="34"/>
        <v>0.875</v>
      </c>
      <c r="S47" s="54">
        <f>SUM(S39:S46)</f>
        <v>6</v>
      </c>
      <c r="T47" s="97">
        <f t="shared" si="36"/>
        <v>0.125</v>
      </c>
      <c r="U47" s="24"/>
      <c r="V47" s="24"/>
      <c r="W47" s="53" t="s">
        <v>15</v>
      </c>
      <c r="X47" s="54">
        <f>SUM(X39:X46)</f>
        <v>333</v>
      </c>
      <c r="Y47" s="54">
        <f>SUM(Y39:Y46)</f>
        <v>274</v>
      </c>
      <c r="Z47" s="104">
        <f t="shared" si="37"/>
        <v>0.82282282282282282</v>
      </c>
      <c r="AA47" s="54">
        <f>SUM(AA39:AA46)</f>
        <v>59</v>
      </c>
      <c r="AB47" s="97">
        <f t="shared" si="39"/>
        <v>0.17717717717717718</v>
      </c>
    </row>
    <row r="48" spans="1:28" ht="15.75" thickBot="1" x14ac:dyDescent="0.3">
      <c r="A48" s="33"/>
      <c r="B48" s="34"/>
      <c r="C48" s="34"/>
      <c r="D48" s="34"/>
      <c r="E48" s="34"/>
      <c r="F48" s="34"/>
      <c r="G48" s="23"/>
      <c r="H48" s="33"/>
      <c r="I48" s="34"/>
      <c r="J48" s="34"/>
      <c r="K48" s="34"/>
      <c r="L48" s="34"/>
      <c r="M48" s="34"/>
      <c r="N48" s="24"/>
      <c r="O48" s="33"/>
      <c r="P48" s="34"/>
      <c r="Q48" s="34"/>
      <c r="R48" s="34"/>
      <c r="S48" s="34"/>
      <c r="T48" s="34"/>
      <c r="U48" s="24"/>
      <c r="V48" s="24"/>
      <c r="W48" s="33"/>
      <c r="X48" s="34"/>
      <c r="Y48" s="34"/>
      <c r="Z48" s="34"/>
      <c r="AA48" s="34"/>
      <c r="AB48" s="34"/>
    </row>
    <row r="49" spans="1:28" ht="15.75" thickBot="1" x14ac:dyDescent="0.3">
      <c r="A49" s="66" t="s">
        <v>15</v>
      </c>
      <c r="B49" s="67">
        <f>SUM(B47,B35,B21)</f>
        <v>95</v>
      </c>
      <c r="C49" s="67">
        <f>SUM(C47,C35,C21)</f>
        <v>78</v>
      </c>
      <c r="D49" s="68"/>
      <c r="E49" s="67">
        <f>SUM(E47,E35,E21)</f>
        <v>17</v>
      </c>
      <c r="F49" s="69"/>
      <c r="G49" s="23"/>
      <c r="H49" s="66" t="s">
        <v>15</v>
      </c>
      <c r="I49" s="67">
        <f>SUM(I47,I35,I21)</f>
        <v>702</v>
      </c>
      <c r="J49" s="67">
        <f>SUM(J47,J35,J21)</f>
        <v>618</v>
      </c>
      <c r="K49" s="68"/>
      <c r="L49" s="67">
        <f>SUM(L47,L35,L21)</f>
        <v>84</v>
      </c>
      <c r="M49" s="69"/>
      <c r="N49" s="24"/>
      <c r="O49" s="66" t="s">
        <v>15</v>
      </c>
      <c r="P49" s="67">
        <f>SUM(P47,P35,P21)</f>
        <v>60</v>
      </c>
      <c r="Q49" s="67">
        <f>SUM(Q47,Q35,Q21)</f>
        <v>54</v>
      </c>
      <c r="R49" s="68"/>
      <c r="S49" s="67">
        <f>SUM(S47,S35,S21)</f>
        <v>6</v>
      </c>
      <c r="T49" s="69"/>
      <c r="U49" s="24"/>
      <c r="V49" s="24"/>
      <c r="W49" s="66" t="s">
        <v>15</v>
      </c>
      <c r="X49" s="67">
        <f>SUM(X47,X35,X21)</f>
        <v>400</v>
      </c>
      <c r="Y49" s="67">
        <f>SUM(Y47,Y35,Y21)</f>
        <v>330</v>
      </c>
      <c r="Z49" s="68"/>
      <c r="AA49" s="67">
        <f>SUM(AA47,AA35,AA21)</f>
        <v>70</v>
      </c>
      <c r="AB49" s="69"/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X4:Z4"/>
    <mergeCell ref="F5:F6"/>
    <mergeCell ref="H5:H6"/>
    <mergeCell ref="I5:I6"/>
    <mergeCell ref="J5:J6"/>
    <mergeCell ref="K5:K6"/>
    <mergeCell ref="L5:L6"/>
    <mergeCell ref="AB5:AB6"/>
    <mergeCell ref="O5:O6"/>
    <mergeCell ref="P5:P6"/>
    <mergeCell ref="Q5:Q6"/>
    <mergeCell ref="R5:R6"/>
    <mergeCell ref="S5:S6"/>
    <mergeCell ref="T5:T6"/>
    <mergeCell ref="W5:W6"/>
    <mergeCell ref="X5:X6"/>
    <mergeCell ref="Y5:Y6"/>
    <mergeCell ref="Z5:Z6"/>
    <mergeCell ref="AA5:AA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B23:AB24"/>
    <mergeCell ref="O23:O24"/>
    <mergeCell ref="P23:P24"/>
    <mergeCell ref="Q23:Q24"/>
    <mergeCell ref="R23:R24"/>
    <mergeCell ref="S23:S24"/>
    <mergeCell ref="T23:T24"/>
    <mergeCell ref="W23:W24"/>
    <mergeCell ref="X23:X24"/>
    <mergeCell ref="Y23:Y24"/>
    <mergeCell ref="Z23:Z24"/>
    <mergeCell ref="AA23:AA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B37:AB38"/>
    <mergeCell ref="O37:O38"/>
    <mergeCell ref="P37:P38"/>
    <mergeCell ref="Q37:Q38"/>
    <mergeCell ref="R37:R38"/>
    <mergeCell ref="S37:S38"/>
    <mergeCell ref="T37:T38"/>
    <mergeCell ref="W37:W38"/>
    <mergeCell ref="X37:X38"/>
    <mergeCell ref="Y37:Y38"/>
    <mergeCell ref="Z37:Z38"/>
    <mergeCell ref="AA37:AA38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B49"/>
  <sheetViews>
    <sheetView showGridLines="0" tabSelected="1" workbookViewId="0">
      <selection activeCell="A18" sqref="A18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7" max="7" width="15.140625" customWidth="1"/>
    <col min="8" max="8" width="21" customWidth="1"/>
    <col min="9" max="9" width="18.7109375" customWidth="1"/>
    <col min="10" max="10" width="15.140625" customWidth="1"/>
    <col min="15" max="15" width="21.5703125" customWidth="1"/>
    <col min="16" max="16" width="19" customWidth="1"/>
    <col min="17" max="17" width="13.7109375" customWidth="1"/>
    <col min="23" max="23" width="21.28515625" customWidth="1"/>
    <col min="24" max="24" width="18.7109375" customWidth="1"/>
    <col min="25" max="25" width="14" customWidth="1"/>
  </cols>
  <sheetData>
    <row r="1" spans="1:28" x14ac:dyDescent="0.25">
      <c r="B1" s="72" t="s">
        <v>77</v>
      </c>
      <c r="C1" s="73"/>
      <c r="D1" s="74"/>
      <c r="E1" s="71"/>
    </row>
    <row r="2" spans="1:28" ht="15.75" thickBot="1" x14ac:dyDescent="0.3">
      <c r="B2" s="75" t="s">
        <v>72</v>
      </c>
      <c r="C2" s="76"/>
      <c r="D2" s="77"/>
      <c r="E2" s="71"/>
    </row>
    <row r="3" spans="1:28" ht="15.75" thickBot="1" x14ac:dyDescent="0.3"/>
    <row r="4" spans="1:28" ht="15.75" thickBot="1" x14ac:dyDescent="0.3">
      <c r="A4" s="23"/>
      <c r="B4" s="130" t="s">
        <v>86</v>
      </c>
      <c r="C4" s="131"/>
      <c r="D4" s="132"/>
      <c r="E4" s="23"/>
      <c r="F4" s="23"/>
      <c r="G4" s="23"/>
      <c r="I4" s="130" t="s">
        <v>87</v>
      </c>
      <c r="J4" s="131"/>
      <c r="K4" s="132"/>
      <c r="N4" s="24"/>
      <c r="P4" s="130" t="s">
        <v>88</v>
      </c>
      <c r="Q4" s="131"/>
      <c r="R4" s="132"/>
      <c r="U4" s="24"/>
      <c r="V4" s="24"/>
      <c r="W4" s="23"/>
      <c r="X4" s="130" t="s">
        <v>89</v>
      </c>
      <c r="Y4" s="131"/>
      <c r="Z4" s="132"/>
      <c r="AA4" s="23"/>
      <c r="AB4" s="23"/>
    </row>
    <row r="5" spans="1:28" x14ac:dyDescent="0.25">
      <c r="A5" s="127" t="s">
        <v>27</v>
      </c>
      <c r="B5" s="125" t="s">
        <v>28</v>
      </c>
      <c r="C5" s="125" t="s">
        <v>29</v>
      </c>
      <c r="D5" s="108" t="s">
        <v>30</v>
      </c>
      <c r="E5" s="125" t="s">
        <v>31</v>
      </c>
      <c r="F5" s="108" t="s">
        <v>32</v>
      </c>
      <c r="G5" s="25"/>
      <c r="H5" s="127" t="s">
        <v>27</v>
      </c>
      <c r="I5" s="125" t="s">
        <v>28</v>
      </c>
      <c r="J5" s="125" t="s">
        <v>29</v>
      </c>
      <c r="K5" s="108" t="s">
        <v>30</v>
      </c>
      <c r="L5" s="125" t="s">
        <v>31</v>
      </c>
      <c r="M5" s="108" t="s">
        <v>32</v>
      </c>
      <c r="N5" s="24"/>
      <c r="O5" s="127" t="s">
        <v>27</v>
      </c>
      <c r="P5" s="125" t="s">
        <v>28</v>
      </c>
      <c r="Q5" s="125" t="s">
        <v>29</v>
      </c>
      <c r="R5" s="108" t="s">
        <v>30</v>
      </c>
      <c r="S5" s="125" t="s">
        <v>31</v>
      </c>
      <c r="T5" s="108" t="s">
        <v>32</v>
      </c>
      <c r="U5" s="24"/>
      <c r="V5" s="24"/>
      <c r="W5" s="127" t="s">
        <v>27</v>
      </c>
      <c r="X5" s="125" t="s">
        <v>28</v>
      </c>
      <c r="Y5" s="125" t="s">
        <v>29</v>
      </c>
      <c r="Z5" s="108" t="s">
        <v>30</v>
      </c>
      <c r="AA5" s="125" t="s">
        <v>31</v>
      </c>
      <c r="AB5" s="108" t="s">
        <v>32</v>
      </c>
    </row>
    <row r="6" spans="1:28" ht="15.75" thickBot="1" x14ac:dyDescent="0.3">
      <c r="A6" s="128"/>
      <c r="B6" s="129"/>
      <c r="C6" s="129"/>
      <c r="D6" s="116"/>
      <c r="E6" s="129"/>
      <c r="F6" s="116"/>
      <c r="G6" s="26"/>
      <c r="H6" s="128"/>
      <c r="I6" s="129"/>
      <c r="J6" s="129"/>
      <c r="K6" s="116"/>
      <c r="L6" s="129"/>
      <c r="M6" s="116"/>
      <c r="N6" s="24"/>
      <c r="O6" s="128"/>
      <c r="P6" s="129"/>
      <c r="Q6" s="129"/>
      <c r="R6" s="116"/>
      <c r="S6" s="129"/>
      <c r="T6" s="116"/>
      <c r="U6" s="24"/>
      <c r="V6" s="24"/>
      <c r="W6" s="128"/>
      <c r="X6" s="129"/>
      <c r="Y6" s="129"/>
      <c r="Z6" s="116"/>
      <c r="AA6" s="129"/>
      <c r="AB6" s="116"/>
    </row>
    <row r="7" spans="1:28" x14ac:dyDescent="0.25">
      <c r="A7" s="55" t="s">
        <v>33</v>
      </c>
      <c r="B7" s="27">
        <v>0</v>
      </c>
      <c r="C7" s="28">
        <v>0</v>
      </c>
      <c r="D7" s="29">
        <f t="shared" ref="D7:D13" si="0">IFERROR(C7/B7,0)</f>
        <v>0</v>
      </c>
      <c r="E7" s="30">
        <f>B7-C7</f>
        <v>0</v>
      </c>
      <c r="F7" s="78">
        <f>IFERROR(E7/B7,0)</f>
        <v>0</v>
      </c>
      <c r="G7" s="23"/>
      <c r="H7" s="55" t="s">
        <v>33</v>
      </c>
      <c r="I7" s="27">
        <v>8</v>
      </c>
      <c r="J7" s="27">
        <v>6</v>
      </c>
      <c r="K7" s="29">
        <f>+J7/I7</f>
        <v>0.75</v>
      </c>
      <c r="L7" s="31">
        <f>I7-J7</f>
        <v>2</v>
      </c>
      <c r="M7" s="78">
        <f>+L7/I7</f>
        <v>0.25</v>
      </c>
      <c r="N7" s="24"/>
      <c r="O7" s="55" t="s">
        <v>33</v>
      </c>
      <c r="P7" s="27">
        <v>1</v>
      </c>
      <c r="Q7" s="27">
        <v>1</v>
      </c>
      <c r="R7" s="29">
        <f t="shared" ref="R7:R18" si="1">IFERROR(Q7/P7,0)</f>
        <v>1</v>
      </c>
      <c r="S7" s="31">
        <f>P7-Q7</f>
        <v>0</v>
      </c>
      <c r="T7" s="78">
        <f>IFERROR(S7/R7,0)</f>
        <v>0</v>
      </c>
      <c r="U7" s="24"/>
      <c r="V7" s="24"/>
      <c r="W7" s="55" t="s">
        <v>33</v>
      </c>
      <c r="X7" s="27">
        <v>1</v>
      </c>
      <c r="Y7" s="27">
        <v>1</v>
      </c>
      <c r="Z7" s="29">
        <f>IFERROR(Y7/X7,0)</f>
        <v>1</v>
      </c>
      <c r="AA7" s="31">
        <f>X7-Y7</f>
        <v>0</v>
      </c>
      <c r="AB7" s="78">
        <v>0</v>
      </c>
    </row>
    <row r="8" spans="1:28" x14ac:dyDescent="0.25">
      <c r="A8" s="55" t="s">
        <v>34</v>
      </c>
      <c r="B8" s="27">
        <v>0</v>
      </c>
      <c r="C8" s="28">
        <v>0</v>
      </c>
      <c r="D8" s="29">
        <f t="shared" si="0"/>
        <v>0</v>
      </c>
      <c r="E8" s="30">
        <f t="shared" ref="E8:E20" si="2">B8-C8</f>
        <v>0</v>
      </c>
      <c r="F8" s="78">
        <f>IFERROR(E8/D8,0)</f>
        <v>0</v>
      </c>
      <c r="G8" s="23"/>
      <c r="H8" s="55" t="s">
        <v>34</v>
      </c>
      <c r="I8" s="27">
        <v>1</v>
      </c>
      <c r="J8" s="27">
        <v>1</v>
      </c>
      <c r="K8" s="32">
        <f>+J8/I8</f>
        <v>1</v>
      </c>
      <c r="L8" s="31">
        <f t="shared" ref="L8:L20" si="3">I8-J8</f>
        <v>0</v>
      </c>
      <c r="M8" s="78">
        <f>+L8/I8</f>
        <v>0</v>
      </c>
      <c r="N8" s="24"/>
      <c r="O8" s="55" t="s">
        <v>34</v>
      </c>
      <c r="P8" s="27">
        <v>0</v>
      </c>
      <c r="Q8" s="27">
        <v>0</v>
      </c>
      <c r="R8" s="29">
        <f t="shared" si="1"/>
        <v>0</v>
      </c>
      <c r="S8" s="31">
        <f t="shared" ref="S8:S20" si="4">P8-Q8</f>
        <v>0</v>
      </c>
      <c r="T8" s="78">
        <f>IFERROR(S8/P8,0)</f>
        <v>0</v>
      </c>
      <c r="U8" s="24"/>
      <c r="V8" s="24"/>
      <c r="W8" s="55" t="s">
        <v>34</v>
      </c>
      <c r="X8" s="27">
        <v>2</v>
      </c>
      <c r="Y8" s="27">
        <v>2</v>
      </c>
      <c r="Z8" s="29">
        <f>IFERROR(Y8/X8,0)</f>
        <v>1</v>
      </c>
      <c r="AA8" s="31">
        <f t="shared" ref="AA8:AA20" si="5">X8-Y8</f>
        <v>0</v>
      </c>
      <c r="AB8" s="78">
        <f>IFERROR(AA8/X8,0)</f>
        <v>0</v>
      </c>
    </row>
    <row r="9" spans="1:28" x14ac:dyDescent="0.25">
      <c r="A9" s="55" t="s">
        <v>35</v>
      </c>
      <c r="B9" s="27">
        <v>0</v>
      </c>
      <c r="C9" s="28">
        <v>0</v>
      </c>
      <c r="D9" s="29">
        <f t="shared" si="0"/>
        <v>0</v>
      </c>
      <c r="E9" s="30">
        <f t="shared" si="2"/>
        <v>0</v>
      </c>
      <c r="F9" s="78">
        <f>IFERROR(E9/B9,0)</f>
        <v>0</v>
      </c>
      <c r="G9" s="23"/>
      <c r="H9" s="55" t="s">
        <v>35</v>
      </c>
      <c r="I9" s="27">
        <v>0</v>
      </c>
      <c r="J9" s="27">
        <v>0</v>
      </c>
      <c r="K9" s="32">
        <v>0</v>
      </c>
      <c r="L9" s="31">
        <f t="shared" si="3"/>
        <v>0</v>
      </c>
      <c r="M9" s="78">
        <f>IFERROR(L9/I9,0)</f>
        <v>0</v>
      </c>
      <c r="N9" s="24"/>
      <c r="O9" s="55" t="s">
        <v>35</v>
      </c>
      <c r="P9" s="27">
        <v>0</v>
      </c>
      <c r="Q9" s="27">
        <v>0</v>
      </c>
      <c r="R9" s="29">
        <f t="shared" si="1"/>
        <v>0</v>
      </c>
      <c r="S9" s="31">
        <f t="shared" si="4"/>
        <v>0</v>
      </c>
      <c r="T9" s="78">
        <f>IFERROR(S9/R9,0)</f>
        <v>0</v>
      </c>
      <c r="U9" s="24"/>
      <c r="V9" s="24"/>
      <c r="W9" s="55" t="s">
        <v>35</v>
      </c>
      <c r="X9" s="27">
        <v>3</v>
      </c>
      <c r="Y9" s="27">
        <v>3</v>
      </c>
      <c r="Z9" s="29">
        <f>IFERROR(Y9/X9,0)</f>
        <v>1</v>
      </c>
      <c r="AA9" s="31">
        <f t="shared" si="5"/>
        <v>0</v>
      </c>
      <c r="AB9" s="78">
        <f>IFERROR(AA9/X9,0)</f>
        <v>0</v>
      </c>
    </row>
    <row r="10" spans="1:28" x14ac:dyDescent="0.25">
      <c r="A10" s="55" t="s">
        <v>36</v>
      </c>
      <c r="B10" s="27">
        <v>0</v>
      </c>
      <c r="C10" s="28">
        <v>0</v>
      </c>
      <c r="D10" s="29">
        <f t="shared" si="0"/>
        <v>0</v>
      </c>
      <c r="E10" s="30">
        <f t="shared" si="2"/>
        <v>0</v>
      </c>
      <c r="F10" s="78">
        <f t="shared" ref="F10:F13" si="6">IFERROR(E10/B10,0)</f>
        <v>0</v>
      </c>
      <c r="G10" s="23"/>
      <c r="H10" s="55" t="s">
        <v>36</v>
      </c>
      <c r="I10" s="27">
        <v>2</v>
      </c>
      <c r="J10" s="27">
        <v>1</v>
      </c>
      <c r="K10" s="32">
        <f t="shared" ref="K10:K21" si="7">+J10/I10</f>
        <v>0.5</v>
      </c>
      <c r="L10" s="31">
        <f t="shared" si="3"/>
        <v>1</v>
      </c>
      <c r="M10" s="78">
        <f t="shared" ref="M10:M21" si="8">+L10/I10</f>
        <v>0.5</v>
      </c>
      <c r="N10" s="24"/>
      <c r="O10" s="55" t="s">
        <v>36</v>
      </c>
      <c r="P10" s="27">
        <v>1</v>
      </c>
      <c r="Q10" s="27">
        <v>0</v>
      </c>
      <c r="R10" s="29">
        <f t="shared" si="1"/>
        <v>0</v>
      </c>
      <c r="S10" s="31">
        <f t="shared" si="4"/>
        <v>1</v>
      </c>
      <c r="T10" s="78">
        <f t="shared" ref="T10:T13" si="9">IFERROR(S10/P10,0)</f>
        <v>1</v>
      </c>
      <c r="U10" s="24"/>
      <c r="V10" s="24"/>
      <c r="W10" s="55" t="s">
        <v>36</v>
      </c>
      <c r="X10" s="27">
        <v>2</v>
      </c>
      <c r="Y10" s="27">
        <v>1</v>
      </c>
      <c r="Z10" s="29">
        <f>IFERROR(Y10/X10,0)</f>
        <v>0.5</v>
      </c>
      <c r="AA10" s="31">
        <f t="shared" si="5"/>
        <v>1</v>
      </c>
      <c r="AB10" s="78">
        <f>IFERROR(AA10/Z10,0)</f>
        <v>2</v>
      </c>
    </row>
    <row r="11" spans="1:28" x14ac:dyDescent="0.25">
      <c r="A11" s="55" t="s">
        <v>37</v>
      </c>
      <c r="B11" s="27">
        <v>0</v>
      </c>
      <c r="C11" s="28">
        <v>0</v>
      </c>
      <c r="D11" s="29">
        <f t="shared" si="0"/>
        <v>0</v>
      </c>
      <c r="E11" s="30">
        <f t="shared" si="2"/>
        <v>0</v>
      </c>
      <c r="F11" s="78">
        <f t="shared" si="6"/>
        <v>0</v>
      </c>
      <c r="G11" s="23"/>
      <c r="H11" s="55" t="s">
        <v>37</v>
      </c>
      <c r="I11" s="27">
        <v>0</v>
      </c>
      <c r="J11" s="27">
        <v>0</v>
      </c>
      <c r="K11" s="32">
        <v>0</v>
      </c>
      <c r="L11" s="31">
        <f t="shared" si="3"/>
        <v>0</v>
      </c>
      <c r="M11" s="78">
        <f>IFERROR(L11/I11,0)</f>
        <v>0</v>
      </c>
      <c r="N11" s="24"/>
      <c r="O11" s="55" t="s">
        <v>37</v>
      </c>
      <c r="P11" s="27">
        <v>0</v>
      </c>
      <c r="Q11" s="27">
        <v>0</v>
      </c>
      <c r="R11" s="29">
        <f t="shared" si="1"/>
        <v>0</v>
      </c>
      <c r="S11" s="31">
        <f t="shared" si="4"/>
        <v>0</v>
      </c>
      <c r="T11" s="78">
        <f t="shared" si="9"/>
        <v>0</v>
      </c>
      <c r="U11" s="24"/>
      <c r="V11" s="24"/>
      <c r="W11" s="55" t="s">
        <v>37</v>
      </c>
      <c r="X11" s="27">
        <v>0</v>
      </c>
      <c r="Y11" s="27">
        <v>0</v>
      </c>
      <c r="Z11" s="29">
        <f>IFERROR(Y11/X11,0)</f>
        <v>0</v>
      </c>
      <c r="AA11" s="31">
        <f t="shared" si="5"/>
        <v>0</v>
      </c>
      <c r="AB11" s="78">
        <f>IFERROR(AA11/X11,0)</f>
        <v>0</v>
      </c>
    </row>
    <row r="12" spans="1:28" x14ac:dyDescent="0.25">
      <c r="A12" s="55" t="s">
        <v>38</v>
      </c>
      <c r="B12" s="27">
        <v>0</v>
      </c>
      <c r="C12" s="28">
        <v>0</v>
      </c>
      <c r="D12" s="29">
        <f t="shared" si="0"/>
        <v>0</v>
      </c>
      <c r="E12" s="30">
        <f t="shared" si="2"/>
        <v>0</v>
      </c>
      <c r="F12" s="78">
        <f t="shared" si="6"/>
        <v>0</v>
      </c>
      <c r="G12" s="23"/>
      <c r="H12" s="55" t="s">
        <v>38</v>
      </c>
      <c r="I12" s="27">
        <v>5</v>
      </c>
      <c r="J12" s="27">
        <v>2</v>
      </c>
      <c r="K12" s="32">
        <f t="shared" si="7"/>
        <v>0.4</v>
      </c>
      <c r="L12" s="31">
        <f t="shared" si="3"/>
        <v>3</v>
      </c>
      <c r="M12" s="78">
        <f t="shared" si="8"/>
        <v>0.6</v>
      </c>
      <c r="N12" s="24"/>
      <c r="O12" s="55" t="s">
        <v>38</v>
      </c>
      <c r="P12" s="27">
        <v>0</v>
      </c>
      <c r="Q12" s="27">
        <v>0</v>
      </c>
      <c r="R12" s="29">
        <f t="shared" si="1"/>
        <v>0</v>
      </c>
      <c r="S12" s="31">
        <f t="shared" si="4"/>
        <v>0</v>
      </c>
      <c r="T12" s="78">
        <f t="shared" si="9"/>
        <v>0</v>
      </c>
      <c r="U12" s="24"/>
      <c r="V12" s="24"/>
      <c r="W12" s="55" t="s">
        <v>38</v>
      </c>
      <c r="X12" s="27">
        <v>1</v>
      </c>
      <c r="Y12" s="27">
        <v>0</v>
      </c>
      <c r="Z12" s="29">
        <f t="shared" ref="Z12:Z15" si="10">IFERROR(Y12/X12,0)</f>
        <v>0</v>
      </c>
      <c r="AA12" s="31">
        <f t="shared" si="5"/>
        <v>1</v>
      </c>
      <c r="AB12" s="78">
        <f t="shared" ref="AB12:AB13" si="11">IFERROR(AA12/X12,0)</f>
        <v>1</v>
      </c>
    </row>
    <row r="13" spans="1:28" x14ac:dyDescent="0.25">
      <c r="A13" s="55" t="s">
        <v>39</v>
      </c>
      <c r="B13" s="27">
        <v>0</v>
      </c>
      <c r="C13" s="28">
        <v>0</v>
      </c>
      <c r="D13" s="29">
        <f t="shared" si="0"/>
        <v>0</v>
      </c>
      <c r="E13" s="30">
        <f t="shared" si="2"/>
        <v>0</v>
      </c>
      <c r="F13" s="78">
        <f t="shared" si="6"/>
        <v>0</v>
      </c>
      <c r="G13" s="23"/>
      <c r="H13" s="55" t="s">
        <v>39</v>
      </c>
      <c r="I13" s="27">
        <v>2</v>
      </c>
      <c r="J13" s="27">
        <v>2</v>
      </c>
      <c r="K13" s="32">
        <f t="shared" si="7"/>
        <v>1</v>
      </c>
      <c r="L13" s="31">
        <f t="shared" si="3"/>
        <v>0</v>
      </c>
      <c r="M13" s="78">
        <f t="shared" si="8"/>
        <v>0</v>
      </c>
      <c r="N13" s="24"/>
      <c r="O13" s="55" t="s">
        <v>39</v>
      </c>
      <c r="P13" s="27">
        <v>0</v>
      </c>
      <c r="Q13" s="27">
        <v>0</v>
      </c>
      <c r="R13" s="29">
        <f t="shared" si="1"/>
        <v>0</v>
      </c>
      <c r="S13" s="31">
        <f t="shared" si="4"/>
        <v>0</v>
      </c>
      <c r="T13" s="78">
        <f t="shared" si="9"/>
        <v>0</v>
      </c>
      <c r="U13" s="24"/>
      <c r="V13" s="24"/>
      <c r="W13" s="55" t="s">
        <v>39</v>
      </c>
      <c r="X13" s="27">
        <v>0</v>
      </c>
      <c r="Y13" s="27">
        <v>0</v>
      </c>
      <c r="Z13" s="29">
        <f t="shared" si="10"/>
        <v>0</v>
      </c>
      <c r="AA13" s="31">
        <f t="shared" si="5"/>
        <v>0</v>
      </c>
      <c r="AB13" s="78">
        <f t="shared" si="11"/>
        <v>0</v>
      </c>
    </row>
    <row r="14" spans="1:28" x14ac:dyDescent="0.25">
      <c r="A14" s="55" t="s">
        <v>40</v>
      </c>
      <c r="B14" s="27">
        <v>1</v>
      </c>
      <c r="C14" s="28">
        <v>1</v>
      </c>
      <c r="D14" s="29">
        <f t="shared" ref="D14:D15" si="12">IFERROR(C14/B14,0)</f>
        <v>1</v>
      </c>
      <c r="E14" s="30">
        <f t="shared" si="2"/>
        <v>0</v>
      </c>
      <c r="F14" s="78">
        <f t="shared" ref="F14:F15" si="13">IFERROR(E14/D14,0)</f>
        <v>0</v>
      </c>
      <c r="G14" s="23"/>
      <c r="H14" s="55" t="s">
        <v>40</v>
      </c>
      <c r="I14" s="27">
        <v>0</v>
      </c>
      <c r="J14" s="27">
        <v>0</v>
      </c>
      <c r="K14" s="32">
        <f t="shared" ref="K14" si="14">IFERROR(J14/I14,0)</f>
        <v>0</v>
      </c>
      <c r="L14" s="31">
        <f t="shared" si="3"/>
        <v>0</v>
      </c>
      <c r="M14" s="78">
        <f>IFERROR(L14/I14,0)</f>
        <v>0</v>
      </c>
      <c r="N14" s="24"/>
      <c r="O14" s="55" t="s">
        <v>40</v>
      </c>
      <c r="P14" s="27">
        <v>0</v>
      </c>
      <c r="Q14" s="27">
        <v>0</v>
      </c>
      <c r="R14" s="29">
        <f t="shared" si="1"/>
        <v>0</v>
      </c>
      <c r="S14" s="31">
        <f t="shared" si="4"/>
        <v>0</v>
      </c>
      <c r="T14" s="78">
        <f>IFERROR(S14/R14,0)</f>
        <v>0</v>
      </c>
      <c r="U14" s="24"/>
      <c r="V14" s="24"/>
      <c r="W14" s="55" t="s">
        <v>40</v>
      </c>
      <c r="X14" s="27">
        <v>1</v>
      </c>
      <c r="Y14" s="27">
        <v>0</v>
      </c>
      <c r="Z14" s="29">
        <f t="shared" si="10"/>
        <v>0</v>
      </c>
      <c r="AA14" s="31">
        <f t="shared" si="5"/>
        <v>1</v>
      </c>
      <c r="AB14" s="78">
        <f t="shared" ref="AB14:AB15" si="15">IFERROR(AA14/Z14,0)</f>
        <v>0</v>
      </c>
    </row>
    <row r="15" spans="1:28" x14ac:dyDescent="0.25">
      <c r="A15" s="55" t="s">
        <v>41</v>
      </c>
      <c r="B15" s="27">
        <v>1</v>
      </c>
      <c r="C15" s="28">
        <v>1</v>
      </c>
      <c r="D15" s="29">
        <f t="shared" si="12"/>
        <v>1</v>
      </c>
      <c r="E15" s="30">
        <f t="shared" si="2"/>
        <v>0</v>
      </c>
      <c r="F15" s="78">
        <f t="shared" si="13"/>
        <v>0</v>
      </c>
      <c r="G15" s="23"/>
      <c r="H15" s="55" t="s">
        <v>41</v>
      </c>
      <c r="I15" s="27">
        <v>9</v>
      </c>
      <c r="J15" s="27">
        <v>9</v>
      </c>
      <c r="K15" s="32">
        <f t="shared" si="7"/>
        <v>1</v>
      </c>
      <c r="L15" s="31">
        <f t="shared" si="3"/>
        <v>0</v>
      </c>
      <c r="M15" s="78">
        <f t="shared" si="8"/>
        <v>0</v>
      </c>
      <c r="N15" s="24"/>
      <c r="O15" s="55" t="s">
        <v>41</v>
      </c>
      <c r="P15" s="27">
        <v>3</v>
      </c>
      <c r="Q15" s="27">
        <v>3</v>
      </c>
      <c r="R15" s="29">
        <f t="shared" si="1"/>
        <v>1</v>
      </c>
      <c r="S15" s="31">
        <f t="shared" si="4"/>
        <v>0</v>
      </c>
      <c r="T15" s="78">
        <f>IFERROR(S15/P15,0)</f>
        <v>0</v>
      </c>
      <c r="U15" s="24"/>
      <c r="V15" s="24"/>
      <c r="W15" s="55" t="s">
        <v>41</v>
      </c>
      <c r="X15" s="27">
        <v>3</v>
      </c>
      <c r="Y15" s="27">
        <v>3</v>
      </c>
      <c r="Z15" s="29">
        <f t="shared" si="10"/>
        <v>1</v>
      </c>
      <c r="AA15" s="31">
        <f t="shared" si="5"/>
        <v>0</v>
      </c>
      <c r="AB15" s="78">
        <f t="shared" si="15"/>
        <v>0</v>
      </c>
    </row>
    <row r="16" spans="1:28" x14ac:dyDescent="0.25">
      <c r="A16" s="55" t="s">
        <v>42</v>
      </c>
      <c r="B16" s="27">
        <v>1</v>
      </c>
      <c r="C16" s="28">
        <v>1</v>
      </c>
      <c r="D16" s="29">
        <f>IFERROR(+C16/B16,0)</f>
        <v>1</v>
      </c>
      <c r="E16" s="30">
        <f t="shared" si="2"/>
        <v>0</v>
      </c>
      <c r="F16" s="78">
        <f>IFERROR(+E16/B16,0)</f>
        <v>0</v>
      </c>
      <c r="G16" s="23"/>
      <c r="H16" s="55" t="s">
        <v>42</v>
      </c>
      <c r="I16" s="27">
        <v>36</v>
      </c>
      <c r="J16" s="27">
        <v>20</v>
      </c>
      <c r="K16" s="32">
        <f t="shared" si="7"/>
        <v>0.55555555555555558</v>
      </c>
      <c r="L16" s="31">
        <f t="shared" si="3"/>
        <v>16</v>
      </c>
      <c r="M16" s="78">
        <f t="shared" si="8"/>
        <v>0.44444444444444442</v>
      </c>
      <c r="N16" s="24"/>
      <c r="O16" s="55" t="s">
        <v>42</v>
      </c>
      <c r="P16" s="27">
        <v>0</v>
      </c>
      <c r="Q16" s="27">
        <v>0</v>
      </c>
      <c r="R16" s="29">
        <f t="shared" si="1"/>
        <v>0</v>
      </c>
      <c r="S16" s="31">
        <f t="shared" si="4"/>
        <v>0</v>
      </c>
      <c r="T16" s="78">
        <f>IFERROR(S16/R16,0)</f>
        <v>0</v>
      </c>
      <c r="U16" s="24"/>
      <c r="V16" s="24"/>
      <c r="W16" s="55" t="s">
        <v>42</v>
      </c>
      <c r="X16" s="27">
        <v>1</v>
      </c>
      <c r="Y16" s="27">
        <v>1</v>
      </c>
      <c r="Z16" s="29">
        <f t="shared" ref="Z16:Z17" si="16">+Y16/X16</f>
        <v>1</v>
      </c>
      <c r="AA16" s="31">
        <f t="shared" si="5"/>
        <v>0</v>
      </c>
      <c r="AB16" s="78">
        <f t="shared" ref="AB16:AB17" si="17">+AA16/X16</f>
        <v>0</v>
      </c>
    </row>
    <row r="17" spans="1:28" x14ac:dyDescent="0.25">
      <c r="A17" s="55" t="s">
        <v>43</v>
      </c>
      <c r="B17" s="27">
        <v>7</v>
      </c>
      <c r="C17" s="28">
        <v>3</v>
      </c>
      <c r="D17" s="29">
        <f t="shared" ref="D17:D21" si="18">+C17/B17</f>
        <v>0.42857142857142855</v>
      </c>
      <c r="E17" s="30">
        <f t="shared" si="2"/>
        <v>4</v>
      </c>
      <c r="F17" s="78">
        <f t="shared" ref="F17:F21" si="19">+E17/B17</f>
        <v>0.5714285714285714</v>
      </c>
      <c r="G17" s="23"/>
      <c r="H17" s="55" t="s">
        <v>43</v>
      </c>
      <c r="I17" s="27">
        <v>95</v>
      </c>
      <c r="J17" s="27">
        <v>72</v>
      </c>
      <c r="K17" s="32">
        <f t="shared" si="7"/>
        <v>0.75789473684210529</v>
      </c>
      <c r="L17" s="31">
        <f t="shared" si="3"/>
        <v>23</v>
      </c>
      <c r="M17" s="78">
        <f t="shared" si="8"/>
        <v>0.24210526315789474</v>
      </c>
      <c r="N17" s="24"/>
      <c r="O17" s="55" t="s">
        <v>43</v>
      </c>
      <c r="P17" s="27">
        <v>2</v>
      </c>
      <c r="Q17" s="27">
        <v>2</v>
      </c>
      <c r="R17" s="29">
        <f t="shared" ref="R17" si="20">+Q17/P17</f>
        <v>1</v>
      </c>
      <c r="S17" s="31">
        <f t="shared" si="4"/>
        <v>0</v>
      </c>
      <c r="T17" s="78">
        <f t="shared" ref="T17" si="21">+S17/P17</f>
        <v>0</v>
      </c>
      <c r="U17" s="24"/>
      <c r="V17" s="24"/>
      <c r="W17" s="55" t="s">
        <v>43</v>
      </c>
      <c r="X17" s="27">
        <v>15</v>
      </c>
      <c r="Y17" s="27">
        <v>13</v>
      </c>
      <c r="Z17" s="29">
        <f t="shared" si="16"/>
        <v>0.8666666666666667</v>
      </c>
      <c r="AA17" s="31">
        <f t="shared" si="5"/>
        <v>2</v>
      </c>
      <c r="AB17" s="78">
        <f t="shared" si="17"/>
        <v>0.13333333333333333</v>
      </c>
    </row>
    <row r="18" spans="1:28" x14ac:dyDescent="0.25">
      <c r="A18" s="55" t="s">
        <v>44</v>
      </c>
      <c r="B18" s="27">
        <v>3</v>
      </c>
      <c r="C18" s="28">
        <v>1</v>
      </c>
      <c r="D18" s="29">
        <f t="shared" si="18"/>
        <v>0.33333333333333331</v>
      </c>
      <c r="E18" s="30">
        <f t="shared" si="2"/>
        <v>2</v>
      </c>
      <c r="F18" s="78">
        <f t="shared" si="19"/>
        <v>0.66666666666666663</v>
      </c>
      <c r="G18" s="23"/>
      <c r="H18" s="55" t="s">
        <v>44</v>
      </c>
      <c r="I18" s="27">
        <v>23</v>
      </c>
      <c r="J18" s="27">
        <v>10</v>
      </c>
      <c r="K18" s="32">
        <f t="shared" si="7"/>
        <v>0.43478260869565216</v>
      </c>
      <c r="L18" s="31">
        <f t="shared" si="3"/>
        <v>13</v>
      </c>
      <c r="M18" s="78">
        <f t="shared" si="8"/>
        <v>0.56521739130434778</v>
      </c>
      <c r="N18" s="24"/>
      <c r="O18" s="55" t="s">
        <v>44</v>
      </c>
      <c r="P18" s="27">
        <v>0</v>
      </c>
      <c r="Q18" s="27">
        <v>0</v>
      </c>
      <c r="R18" s="29">
        <f t="shared" si="1"/>
        <v>0</v>
      </c>
      <c r="S18" s="31">
        <f t="shared" si="4"/>
        <v>0</v>
      </c>
      <c r="T18" s="78">
        <f>IFERROR(S18/P18,0)</f>
        <v>0</v>
      </c>
      <c r="U18" s="24"/>
      <c r="V18" s="24"/>
      <c r="W18" s="55" t="s">
        <v>44</v>
      </c>
      <c r="X18" s="27">
        <v>18</v>
      </c>
      <c r="Y18" s="27">
        <v>16</v>
      </c>
      <c r="Z18" s="29">
        <f>IFERROR(Y18/X18,0)</f>
        <v>0.88888888888888884</v>
      </c>
      <c r="AA18" s="31">
        <f t="shared" si="5"/>
        <v>2</v>
      </c>
      <c r="AB18" s="78">
        <f>IFERROR(AA18/Z18,0)</f>
        <v>2.25</v>
      </c>
    </row>
    <row r="19" spans="1:28" x14ac:dyDescent="0.25">
      <c r="A19" s="55" t="s">
        <v>45</v>
      </c>
      <c r="B19" s="27">
        <v>0</v>
      </c>
      <c r="C19" s="28">
        <v>0</v>
      </c>
      <c r="D19" s="29">
        <f>IFERROR(C19/B19,0)</f>
        <v>0</v>
      </c>
      <c r="E19" s="30">
        <f t="shared" si="2"/>
        <v>0</v>
      </c>
      <c r="F19" s="78">
        <f>IFERROR(19/B19,0)</f>
        <v>0</v>
      </c>
      <c r="G19" s="23"/>
      <c r="H19" s="55" t="s">
        <v>45</v>
      </c>
      <c r="I19" s="27">
        <v>6</v>
      </c>
      <c r="J19" s="27">
        <v>5</v>
      </c>
      <c r="K19" s="32">
        <f>IFERROR(J19/I19,0)</f>
        <v>0.83333333333333337</v>
      </c>
      <c r="L19" s="31">
        <f t="shared" si="3"/>
        <v>1</v>
      </c>
      <c r="M19" s="78">
        <f>IFERROR(L19/I19,0)</f>
        <v>0.16666666666666666</v>
      </c>
      <c r="N19" s="24"/>
      <c r="O19" s="55" t="s">
        <v>45</v>
      </c>
      <c r="P19" s="27">
        <v>0</v>
      </c>
      <c r="Q19" s="27">
        <v>0</v>
      </c>
      <c r="R19" s="29">
        <f>IFERROR(Q19/P19,0)</f>
        <v>0</v>
      </c>
      <c r="S19" s="31">
        <f t="shared" si="4"/>
        <v>0</v>
      </c>
      <c r="T19" s="78">
        <f t="shared" ref="T19:T21" si="22">IFERROR(S19/P19,0)</f>
        <v>0</v>
      </c>
      <c r="U19" s="24"/>
      <c r="V19" s="24"/>
      <c r="W19" s="55" t="s">
        <v>45</v>
      </c>
      <c r="X19" s="27">
        <v>3</v>
      </c>
      <c r="Y19" s="27">
        <v>3</v>
      </c>
      <c r="Z19" s="29">
        <f>IFERROR(Y19/X19,0)</f>
        <v>1</v>
      </c>
      <c r="AA19" s="31">
        <f t="shared" si="5"/>
        <v>0</v>
      </c>
      <c r="AB19" s="78">
        <f>IFERROR(AA19/X19,0)</f>
        <v>0</v>
      </c>
    </row>
    <row r="20" spans="1:28" ht="15.75" thickBot="1" x14ac:dyDescent="0.3">
      <c r="A20" s="56" t="s">
        <v>46</v>
      </c>
      <c r="B20" s="27">
        <v>0</v>
      </c>
      <c r="C20" s="28">
        <v>0</v>
      </c>
      <c r="D20" s="29">
        <f>IFERROR(C20/B20,0)</f>
        <v>0</v>
      </c>
      <c r="E20" s="30">
        <f t="shared" si="2"/>
        <v>0</v>
      </c>
      <c r="F20" s="78">
        <f>IFERROR(E20/D20,0)</f>
        <v>0</v>
      </c>
      <c r="G20" s="23"/>
      <c r="H20" s="56" t="s">
        <v>46</v>
      </c>
      <c r="I20" s="27">
        <v>4</v>
      </c>
      <c r="J20" s="27">
        <v>2</v>
      </c>
      <c r="K20" s="32">
        <f t="shared" si="7"/>
        <v>0.5</v>
      </c>
      <c r="L20" s="31">
        <f t="shared" si="3"/>
        <v>2</v>
      </c>
      <c r="M20" s="78">
        <f t="shared" si="8"/>
        <v>0.5</v>
      </c>
      <c r="N20" s="24"/>
      <c r="O20" s="56" t="s">
        <v>46</v>
      </c>
      <c r="P20" s="27"/>
      <c r="Q20" s="27"/>
      <c r="R20" s="29">
        <f>IFERROR(Q20/P20,0)</f>
        <v>0</v>
      </c>
      <c r="S20" s="31">
        <f t="shared" si="4"/>
        <v>0</v>
      </c>
      <c r="T20" s="78">
        <f t="shared" si="22"/>
        <v>0</v>
      </c>
      <c r="U20" s="24"/>
      <c r="V20" s="24"/>
      <c r="W20" s="56" t="s">
        <v>46</v>
      </c>
      <c r="X20" s="27">
        <v>1</v>
      </c>
      <c r="Y20" s="27">
        <v>1</v>
      </c>
      <c r="Z20" s="29">
        <f>IFERROR(Y20/X20,0)</f>
        <v>1</v>
      </c>
      <c r="AA20" s="31">
        <f t="shared" si="5"/>
        <v>0</v>
      </c>
      <c r="AB20" s="78">
        <f>IFERROR(AA20/X20,0)</f>
        <v>0</v>
      </c>
    </row>
    <row r="21" spans="1:28" ht="15.75" thickBot="1" x14ac:dyDescent="0.3">
      <c r="A21" s="57" t="s">
        <v>15</v>
      </c>
      <c r="B21" s="58">
        <f>SUM(B7:B20)</f>
        <v>13</v>
      </c>
      <c r="C21" s="58">
        <f>SUM(C7:C20)</f>
        <v>7</v>
      </c>
      <c r="D21" s="92">
        <f t="shared" si="18"/>
        <v>0.53846153846153844</v>
      </c>
      <c r="E21" s="58">
        <f>SUM(E7:E20)</f>
        <v>6</v>
      </c>
      <c r="F21" s="93">
        <f t="shared" si="19"/>
        <v>0.46153846153846156</v>
      </c>
      <c r="G21" s="23"/>
      <c r="H21" s="57" t="s">
        <v>15</v>
      </c>
      <c r="I21" s="58">
        <f>SUM(I7:I20)</f>
        <v>191</v>
      </c>
      <c r="J21" s="58">
        <f>SUM(J7:J20)</f>
        <v>130</v>
      </c>
      <c r="K21" s="102">
        <f t="shared" si="7"/>
        <v>0.68062827225130895</v>
      </c>
      <c r="L21" s="58">
        <f>SUM(L7:L20)</f>
        <v>61</v>
      </c>
      <c r="M21" s="93">
        <f t="shared" si="8"/>
        <v>0.3193717277486911</v>
      </c>
      <c r="N21" s="24"/>
      <c r="O21" s="57" t="s">
        <v>15</v>
      </c>
      <c r="P21" s="58">
        <f>SUM(P7:P20)</f>
        <v>7</v>
      </c>
      <c r="Q21" s="58">
        <f>SUM(Q7:Q20)</f>
        <v>6</v>
      </c>
      <c r="R21" s="92">
        <f>IFERROR(Q21/P21,0)</f>
        <v>0.8571428571428571</v>
      </c>
      <c r="S21" s="58">
        <f>SUM(S7:S20)</f>
        <v>1</v>
      </c>
      <c r="T21" s="93">
        <f t="shared" si="22"/>
        <v>0.14285714285714285</v>
      </c>
      <c r="U21" s="24"/>
      <c r="V21" s="24"/>
      <c r="W21" s="57" t="s">
        <v>15</v>
      </c>
      <c r="X21" s="58">
        <f>SUM(X7:X20)</f>
        <v>51</v>
      </c>
      <c r="Y21" s="58">
        <f>SUM(Y7:Y20)</f>
        <v>44</v>
      </c>
      <c r="Z21" s="92">
        <f>IFERROR(Y21/X21,0)</f>
        <v>0.86274509803921573</v>
      </c>
      <c r="AA21" s="58">
        <f>SUM(AA7:AA20)</f>
        <v>7</v>
      </c>
      <c r="AB21" s="93">
        <f>IFERROR(AA21/X21,0)</f>
        <v>0.13725490196078433</v>
      </c>
    </row>
    <row r="22" spans="1:28" ht="15.75" thickBot="1" x14ac:dyDescent="0.3">
      <c r="A22" s="33"/>
      <c r="B22" s="34"/>
      <c r="C22" s="34"/>
      <c r="D22" s="34"/>
      <c r="E22" s="35"/>
      <c r="F22" s="35"/>
      <c r="G22" s="23"/>
      <c r="H22" s="33"/>
      <c r="I22" s="34"/>
      <c r="J22" s="34"/>
      <c r="K22" s="34"/>
      <c r="L22" s="35"/>
      <c r="M22" s="35"/>
      <c r="N22" s="24"/>
      <c r="O22" s="33"/>
      <c r="P22" s="34"/>
      <c r="Q22" s="34"/>
      <c r="R22" s="34"/>
      <c r="S22" s="35"/>
      <c r="T22" s="35"/>
      <c r="U22" s="24"/>
      <c r="V22" s="24"/>
      <c r="W22" s="33"/>
      <c r="X22" s="34"/>
      <c r="Y22" s="34"/>
      <c r="Z22" s="34"/>
      <c r="AA22" s="35"/>
      <c r="AB22" s="35"/>
    </row>
    <row r="23" spans="1:28" x14ac:dyDescent="0.25">
      <c r="A23" s="119" t="s">
        <v>47</v>
      </c>
      <c r="B23" s="121" t="s">
        <v>28</v>
      </c>
      <c r="C23" s="123" t="s">
        <v>29</v>
      </c>
      <c r="D23" s="108" t="s">
        <v>30</v>
      </c>
      <c r="E23" s="125" t="s">
        <v>31</v>
      </c>
      <c r="F23" s="108" t="s">
        <v>32</v>
      </c>
      <c r="G23" s="23"/>
      <c r="H23" s="119" t="s">
        <v>47</v>
      </c>
      <c r="I23" s="121" t="s">
        <v>28</v>
      </c>
      <c r="J23" s="123" t="s">
        <v>29</v>
      </c>
      <c r="K23" s="108" t="s">
        <v>30</v>
      </c>
      <c r="L23" s="125" t="s">
        <v>31</v>
      </c>
      <c r="M23" s="108" t="s">
        <v>32</v>
      </c>
      <c r="N23" s="24"/>
      <c r="O23" s="119" t="s">
        <v>47</v>
      </c>
      <c r="P23" s="121" t="s">
        <v>28</v>
      </c>
      <c r="Q23" s="123" t="s">
        <v>29</v>
      </c>
      <c r="R23" s="108" t="s">
        <v>30</v>
      </c>
      <c r="S23" s="125" t="s">
        <v>31</v>
      </c>
      <c r="T23" s="108" t="s">
        <v>32</v>
      </c>
      <c r="U23" s="24"/>
      <c r="V23" s="24"/>
      <c r="W23" s="119" t="s">
        <v>47</v>
      </c>
      <c r="X23" s="121" t="s">
        <v>28</v>
      </c>
      <c r="Y23" s="123" t="s">
        <v>29</v>
      </c>
      <c r="Z23" s="108" t="s">
        <v>30</v>
      </c>
      <c r="AA23" s="125" t="s">
        <v>31</v>
      </c>
      <c r="AB23" s="108" t="s">
        <v>32</v>
      </c>
    </row>
    <row r="24" spans="1:28" ht="15.75" thickBot="1" x14ac:dyDescent="0.3">
      <c r="A24" s="120"/>
      <c r="B24" s="122"/>
      <c r="C24" s="124"/>
      <c r="D24" s="116"/>
      <c r="E24" s="126"/>
      <c r="F24" s="116"/>
      <c r="G24" s="23"/>
      <c r="H24" s="120"/>
      <c r="I24" s="122"/>
      <c r="J24" s="124"/>
      <c r="K24" s="116"/>
      <c r="L24" s="126"/>
      <c r="M24" s="116"/>
      <c r="N24" s="24"/>
      <c r="O24" s="120"/>
      <c r="P24" s="122"/>
      <c r="Q24" s="124"/>
      <c r="R24" s="116"/>
      <c r="S24" s="126"/>
      <c r="T24" s="116"/>
      <c r="U24" s="24"/>
      <c r="V24" s="24"/>
      <c r="W24" s="120"/>
      <c r="X24" s="122"/>
      <c r="Y24" s="124"/>
      <c r="Z24" s="116"/>
      <c r="AA24" s="126"/>
      <c r="AB24" s="116"/>
    </row>
    <row r="25" spans="1:28" x14ac:dyDescent="0.25">
      <c r="A25" s="60" t="s">
        <v>48</v>
      </c>
      <c r="B25" s="36">
        <v>0</v>
      </c>
      <c r="C25" s="36">
        <v>0</v>
      </c>
      <c r="D25" s="37">
        <f>IFERROR(C25/B25,0)</f>
        <v>0</v>
      </c>
      <c r="E25" s="38">
        <f>B25-C25</f>
        <v>0</v>
      </c>
      <c r="F25" s="83">
        <f>IFERROR(E25/B25,0)</f>
        <v>0</v>
      </c>
      <c r="G25" s="23"/>
      <c r="H25" s="60" t="s">
        <v>48</v>
      </c>
      <c r="I25" s="36">
        <v>3</v>
      </c>
      <c r="J25" s="39">
        <v>2</v>
      </c>
      <c r="K25" s="40">
        <f>+J25/I25</f>
        <v>0.66666666666666663</v>
      </c>
      <c r="L25" s="41">
        <f>I25-J25</f>
        <v>1</v>
      </c>
      <c r="M25" s="83">
        <f>+L25/I25</f>
        <v>0.33333333333333331</v>
      </c>
      <c r="N25" s="24"/>
      <c r="O25" s="60" t="s">
        <v>48</v>
      </c>
      <c r="P25" s="36">
        <v>0</v>
      </c>
      <c r="Q25" s="36">
        <v>0</v>
      </c>
      <c r="R25" s="40">
        <f>IFERROR(Q25/P25,0)</f>
        <v>0</v>
      </c>
      <c r="S25" s="41">
        <f>P25-Q25</f>
        <v>0</v>
      </c>
      <c r="T25" s="83">
        <f>IFERROR(S25/P25,0)</f>
        <v>0</v>
      </c>
      <c r="U25" s="24"/>
      <c r="V25" s="24"/>
      <c r="W25" s="60" t="s">
        <v>48</v>
      </c>
      <c r="X25" s="36">
        <v>3</v>
      </c>
      <c r="Y25" s="42">
        <v>3</v>
      </c>
      <c r="Z25" s="40">
        <f>IFERROR(Y25/X25,0)</f>
        <v>1</v>
      </c>
      <c r="AA25" s="41">
        <f>X25-Y25</f>
        <v>0</v>
      </c>
      <c r="AB25" s="83">
        <f>IFERROR(AA25/Z25,0)</f>
        <v>0</v>
      </c>
    </row>
    <row r="26" spans="1:28" x14ac:dyDescent="0.25">
      <c r="A26" s="61" t="s">
        <v>49</v>
      </c>
      <c r="B26" s="36">
        <v>0</v>
      </c>
      <c r="C26" s="36">
        <v>0</v>
      </c>
      <c r="D26" s="37">
        <f t="shared" ref="D26" si="23">IFERROR(C26/B26,0)</f>
        <v>0</v>
      </c>
      <c r="E26" s="38">
        <f t="shared" ref="E26:E34" si="24">B26-C26</f>
        <v>0</v>
      </c>
      <c r="F26" s="83">
        <f>IFERROR(E26/B26,0)</f>
        <v>0</v>
      </c>
      <c r="G26" s="23"/>
      <c r="H26" s="61" t="s">
        <v>49</v>
      </c>
      <c r="I26" s="36">
        <v>11</v>
      </c>
      <c r="J26" s="39">
        <v>8</v>
      </c>
      <c r="K26" s="37">
        <f>+J26/I26</f>
        <v>0.72727272727272729</v>
      </c>
      <c r="L26" s="41">
        <f t="shared" ref="L26:L33" si="25">I26-J26</f>
        <v>3</v>
      </c>
      <c r="M26" s="83">
        <f t="shared" ref="M26:M31" si="26">+L26/I26</f>
        <v>0.27272727272727271</v>
      </c>
      <c r="N26" s="24"/>
      <c r="O26" s="61" t="s">
        <v>49</v>
      </c>
      <c r="P26" s="36">
        <v>1</v>
      </c>
      <c r="Q26" s="36">
        <v>1</v>
      </c>
      <c r="R26" s="40">
        <f t="shared" ref="R26" si="27">+Q26/P26</f>
        <v>1</v>
      </c>
      <c r="S26" s="41">
        <f t="shared" ref="S26:S34" si="28">P26-Q26</f>
        <v>0</v>
      </c>
      <c r="T26" s="83">
        <f t="shared" ref="T26" si="29">+S26/P26</f>
        <v>0</v>
      </c>
      <c r="U26" s="24"/>
      <c r="V26" s="24"/>
      <c r="W26" s="61" t="s">
        <v>49</v>
      </c>
      <c r="X26" s="36">
        <v>2</v>
      </c>
      <c r="Y26" s="42">
        <v>1</v>
      </c>
      <c r="Z26" s="40">
        <f t="shared" ref="Z26:Z28" si="30">+Y26/X26</f>
        <v>0.5</v>
      </c>
      <c r="AA26" s="41">
        <f t="shared" ref="AA26:AA34" si="31">X26-Y26</f>
        <v>1</v>
      </c>
      <c r="AB26" s="83">
        <f t="shared" ref="AB26:AB35" si="32">+AA26/X26</f>
        <v>0.5</v>
      </c>
    </row>
    <row r="27" spans="1:28" x14ac:dyDescent="0.25">
      <c r="A27" s="61" t="s">
        <v>50</v>
      </c>
      <c r="B27" s="36">
        <v>0</v>
      </c>
      <c r="C27" s="36">
        <v>0</v>
      </c>
      <c r="D27" s="37">
        <f>IFERROR(C27/B27,0)</f>
        <v>0</v>
      </c>
      <c r="E27" s="38">
        <f t="shared" si="24"/>
        <v>0</v>
      </c>
      <c r="F27" s="83">
        <f>IFERROR(E27/B27,0)</f>
        <v>0</v>
      </c>
      <c r="G27" s="23"/>
      <c r="H27" s="61" t="s">
        <v>50</v>
      </c>
      <c r="I27" s="36">
        <v>0</v>
      </c>
      <c r="J27" s="39">
        <v>0</v>
      </c>
      <c r="K27" s="37">
        <f>IFERROR(J27/I27,0)</f>
        <v>0</v>
      </c>
      <c r="L27" s="41">
        <f t="shared" si="25"/>
        <v>0</v>
      </c>
      <c r="M27" s="83">
        <f>IFERROR(L27/I27,0)</f>
        <v>0</v>
      </c>
      <c r="N27" s="24"/>
      <c r="O27" s="61" t="s">
        <v>50</v>
      </c>
      <c r="P27" s="36">
        <v>0</v>
      </c>
      <c r="Q27" s="36">
        <v>0</v>
      </c>
      <c r="R27" s="40">
        <f>IFERROR(Q27/P27,0)</f>
        <v>0</v>
      </c>
      <c r="S27" s="41">
        <f t="shared" si="28"/>
        <v>0</v>
      </c>
      <c r="T27" s="83">
        <f>IFERROR(S27/P27,0)</f>
        <v>0</v>
      </c>
      <c r="U27" s="24"/>
      <c r="V27" s="24"/>
      <c r="W27" s="61" t="s">
        <v>50</v>
      </c>
      <c r="X27" s="36">
        <v>0</v>
      </c>
      <c r="Y27" s="42">
        <v>0</v>
      </c>
      <c r="Z27" s="40">
        <f>IFERROR(Y27/X27,0)</f>
        <v>0</v>
      </c>
      <c r="AA27" s="41">
        <f t="shared" si="31"/>
        <v>0</v>
      </c>
      <c r="AB27" s="83">
        <f>IFERROR(AA27/X27,0)</f>
        <v>0</v>
      </c>
    </row>
    <row r="28" spans="1:28" x14ac:dyDescent="0.25">
      <c r="A28" s="61" t="s">
        <v>51</v>
      </c>
      <c r="B28" s="36">
        <v>2</v>
      </c>
      <c r="C28" s="36">
        <v>1</v>
      </c>
      <c r="D28" s="37">
        <f t="shared" ref="D28:D35" si="33">+C28/B28</f>
        <v>0.5</v>
      </c>
      <c r="E28" s="38">
        <f t="shared" si="24"/>
        <v>1</v>
      </c>
      <c r="F28" s="83">
        <f t="shared" ref="F28:F35" si="34">+E28/B28</f>
        <v>0.5</v>
      </c>
      <c r="G28" s="23"/>
      <c r="H28" s="61" t="s">
        <v>51</v>
      </c>
      <c r="I28" s="36">
        <v>52</v>
      </c>
      <c r="J28" s="39">
        <v>32</v>
      </c>
      <c r="K28" s="37">
        <f t="shared" ref="K28:K35" si="35">+J28/I28</f>
        <v>0.61538461538461542</v>
      </c>
      <c r="L28" s="41">
        <f t="shared" si="25"/>
        <v>20</v>
      </c>
      <c r="M28" s="83">
        <f t="shared" si="26"/>
        <v>0.38461538461538464</v>
      </c>
      <c r="N28" s="24"/>
      <c r="O28" s="61" t="s">
        <v>51</v>
      </c>
      <c r="P28" s="36">
        <v>0</v>
      </c>
      <c r="Q28" s="36">
        <v>0</v>
      </c>
      <c r="R28" s="40">
        <f>IFERROR(Q28/P28,0)</f>
        <v>0</v>
      </c>
      <c r="S28" s="41">
        <f t="shared" si="28"/>
        <v>0</v>
      </c>
      <c r="T28" s="83">
        <f>IFERROR(S28/P28,0)</f>
        <v>0</v>
      </c>
      <c r="U28" s="24"/>
      <c r="V28" s="24"/>
      <c r="W28" s="61" t="s">
        <v>51</v>
      </c>
      <c r="X28" s="36">
        <v>21</v>
      </c>
      <c r="Y28" s="42">
        <v>19</v>
      </c>
      <c r="Z28" s="40">
        <f t="shared" si="30"/>
        <v>0.90476190476190477</v>
      </c>
      <c r="AA28" s="41">
        <f t="shared" si="31"/>
        <v>2</v>
      </c>
      <c r="AB28" s="83">
        <f t="shared" si="32"/>
        <v>9.5238095238095233E-2</v>
      </c>
    </row>
    <row r="29" spans="1:28" x14ac:dyDescent="0.25">
      <c r="A29" s="61" t="s">
        <v>52</v>
      </c>
      <c r="B29" s="36">
        <v>0</v>
      </c>
      <c r="C29" s="36">
        <v>0</v>
      </c>
      <c r="D29" s="37">
        <f>IFERROR(C29/B29,0)</f>
        <v>0</v>
      </c>
      <c r="E29" s="38">
        <f t="shared" si="24"/>
        <v>0</v>
      </c>
      <c r="F29" s="83">
        <f>IFERROR(E29/B29,0)</f>
        <v>0</v>
      </c>
      <c r="G29" s="23"/>
      <c r="H29" s="61" t="s">
        <v>52</v>
      </c>
      <c r="I29" s="36">
        <v>1</v>
      </c>
      <c r="J29" s="39">
        <v>0</v>
      </c>
      <c r="K29" s="37">
        <f>IFERROR(J29/I29,0)</f>
        <v>0</v>
      </c>
      <c r="L29" s="41">
        <f t="shared" si="25"/>
        <v>1</v>
      </c>
      <c r="M29" s="83">
        <f>IFERROR(L29/I29,0)</f>
        <v>1</v>
      </c>
      <c r="N29" s="24"/>
      <c r="O29" s="61" t="s">
        <v>52</v>
      </c>
      <c r="P29" s="36">
        <v>0</v>
      </c>
      <c r="Q29" s="36">
        <v>0</v>
      </c>
      <c r="R29" s="40">
        <f>IFERROR(Q29/P29,0)</f>
        <v>0</v>
      </c>
      <c r="S29" s="41">
        <f t="shared" si="28"/>
        <v>0</v>
      </c>
      <c r="T29" s="83">
        <f>IFERROR(S29/P29,0)</f>
        <v>0</v>
      </c>
      <c r="U29" s="24"/>
      <c r="V29" s="24"/>
      <c r="W29" s="61" t="s">
        <v>52</v>
      </c>
      <c r="X29" s="36">
        <v>0</v>
      </c>
      <c r="Y29" s="42">
        <v>0</v>
      </c>
      <c r="Z29" s="40">
        <f>IFERROR(Y29/X29,0)</f>
        <v>0</v>
      </c>
      <c r="AA29" s="41">
        <f t="shared" si="31"/>
        <v>0</v>
      </c>
      <c r="AB29" s="83">
        <f>IFERROR(AA29/X29,0)</f>
        <v>0</v>
      </c>
    </row>
    <row r="30" spans="1:28" x14ac:dyDescent="0.25">
      <c r="A30" s="61" t="s">
        <v>53</v>
      </c>
      <c r="B30" s="36">
        <v>0</v>
      </c>
      <c r="C30" s="36">
        <v>0</v>
      </c>
      <c r="D30" s="37">
        <f>IFERROR(C30/B30,0)</f>
        <v>0</v>
      </c>
      <c r="E30" s="38">
        <f t="shared" si="24"/>
        <v>0</v>
      </c>
      <c r="F30" s="83">
        <f>IFERROR(E30/D30,0)</f>
        <v>0</v>
      </c>
      <c r="G30" s="23"/>
      <c r="H30" s="61" t="s">
        <v>53</v>
      </c>
      <c r="I30" s="36">
        <v>2</v>
      </c>
      <c r="J30" s="39">
        <v>0</v>
      </c>
      <c r="K30" s="37">
        <f>IFERROR(J30/I30,0)</f>
        <v>0</v>
      </c>
      <c r="L30" s="41">
        <f t="shared" si="25"/>
        <v>2</v>
      </c>
      <c r="M30" s="83">
        <f>IFERROR(L30/K30,0)</f>
        <v>0</v>
      </c>
      <c r="N30" s="24"/>
      <c r="O30" s="61" t="s">
        <v>53</v>
      </c>
      <c r="P30" s="36">
        <v>0</v>
      </c>
      <c r="Q30" s="36">
        <v>0</v>
      </c>
      <c r="R30" s="40">
        <f>IFERROR(+Q30/P30,0)</f>
        <v>0</v>
      </c>
      <c r="S30" s="41">
        <f t="shared" si="28"/>
        <v>0</v>
      </c>
      <c r="T30" s="83">
        <f>IFERROR(+S30/P30,0)</f>
        <v>0</v>
      </c>
      <c r="U30" s="24"/>
      <c r="V30" s="24"/>
      <c r="W30" s="61" t="s">
        <v>53</v>
      </c>
      <c r="X30" s="36">
        <v>0</v>
      </c>
      <c r="Y30" s="42">
        <v>0</v>
      </c>
      <c r="Z30" s="40">
        <f>IFERROR(Y30/X30,0)</f>
        <v>0</v>
      </c>
      <c r="AA30" s="41">
        <f t="shared" si="31"/>
        <v>0</v>
      </c>
      <c r="AB30" s="83">
        <f>IFERROR(AA30/Z30,0)</f>
        <v>0</v>
      </c>
    </row>
    <row r="31" spans="1:28" x14ac:dyDescent="0.25">
      <c r="A31" s="61" t="s">
        <v>54</v>
      </c>
      <c r="B31" s="36">
        <v>0</v>
      </c>
      <c r="C31" s="36">
        <v>0</v>
      </c>
      <c r="D31" s="37">
        <f t="shared" ref="D31:D33" si="36">IFERROR(C31/B31,0)</f>
        <v>0</v>
      </c>
      <c r="E31" s="38">
        <f t="shared" si="24"/>
        <v>0</v>
      </c>
      <c r="F31" s="83">
        <f t="shared" ref="F31:F34" si="37">IFERROR(E31/B31,0)</f>
        <v>0</v>
      </c>
      <c r="G31" s="23"/>
      <c r="H31" s="61" t="s">
        <v>54</v>
      </c>
      <c r="I31" s="36">
        <v>9</v>
      </c>
      <c r="J31" s="39">
        <v>9</v>
      </c>
      <c r="K31" s="37">
        <f t="shared" si="35"/>
        <v>1</v>
      </c>
      <c r="L31" s="41">
        <f t="shared" si="25"/>
        <v>0</v>
      </c>
      <c r="M31" s="83">
        <f t="shared" si="26"/>
        <v>0</v>
      </c>
      <c r="N31" s="24"/>
      <c r="O31" s="61" t="s">
        <v>54</v>
      </c>
      <c r="P31" s="36">
        <v>0</v>
      </c>
      <c r="Q31" s="36">
        <v>0</v>
      </c>
      <c r="R31" s="40">
        <f>IFERROR(Q31/P31,0)</f>
        <v>0</v>
      </c>
      <c r="S31" s="41">
        <f t="shared" si="28"/>
        <v>0</v>
      </c>
      <c r="T31" s="83">
        <f>IFERROR(S31/R31,0)</f>
        <v>0</v>
      </c>
      <c r="U31" s="24"/>
      <c r="V31" s="24"/>
      <c r="W31" s="61" t="s">
        <v>54</v>
      </c>
      <c r="X31" s="36">
        <v>0</v>
      </c>
      <c r="Y31" s="42">
        <v>0</v>
      </c>
      <c r="Z31" s="40">
        <f>IFERROR(Y31/X31,0)</f>
        <v>0</v>
      </c>
      <c r="AA31" s="41">
        <f t="shared" si="31"/>
        <v>0</v>
      </c>
      <c r="AB31" s="83">
        <f>IFERROR(AA31/X31,0)</f>
        <v>0</v>
      </c>
    </row>
    <row r="32" spans="1:28" x14ac:dyDescent="0.25">
      <c r="A32" s="61" t="s">
        <v>55</v>
      </c>
      <c r="B32" s="36">
        <v>0</v>
      </c>
      <c r="C32" s="36">
        <v>0</v>
      </c>
      <c r="D32" s="37">
        <f t="shared" si="36"/>
        <v>0</v>
      </c>
      <c r="E32" s="38">
        <f t="shared" si="24"/>
        <v>0</v>
      </c>
      <c r="F32" s="83">
        <f t="shared" si="37"/>
        <v>0</v>
      </c>
      <c r="G32" s="23"/>
      <c r="H32" s="61" t="s">
        <v>55</v>
      </c>
      <c r="I32" s="36">
        <v>0</v>
      </c>
      <c r="J32" s="39">
        <v>0</v>
      </c>
      <c r="K32" s="37">
        <f t="shared" ref="K32" si="38">IFERROR(J32/I32,0)</f>
        <v>0</v>
      </c>
      <c r="L32" s="41">
        <f t="shared" si="25"/>
        <v>0</v>
      </c>
      <c r="M32" s="83">
        <f>IFERROR(L32/I32,0)</f>
        <v>0</v>
      </c>
      <c r="N32" s="24"/>
      <c r="O32" s="61" t="s">
        <v>55</v>
      </c>
      <c r="P32" s="36">
        <v>1</v>
      </c>
      <c r="Q32" s="36">
        <v>1</v>
      </c>
      <c r="R32" s="40">
        <f>IFERROR(Q32/P32,0)</f>
        <v>1</v>
      </c>
      <c r="S32" s="41">
        <f t="shared" si="28"/>
        <v>0</v>
      </c>
      <c r="T32" s="83">
        <f>IFERROR(S32/R32,0)</f>
        <v>0</v>
      </c>
      <c r="U32" s="24"/>
      <c r="V32" s="24"/>
      <c r="W32" s="61" t="s">
        <v>55</v>
      </c>
      <c r="X32" s="36">
        <v>2</v>
      </c>
      <c r="Y32" s="42">
        <v>1</v>
      </c>
      <c r="Z32" s="40">
        <f>IFERROR(+Y32/X32,0)</f>
        <v>0.5</v>
      </c>
      <c r="AA32" s="41">
        <f t="shared" si="31"/>
        <v>1</v>
      </c>
      <c r="AB32" s="83">
        <f>IFERROR(+AA32/X32,0)</f>
        <v>0.5</v>
      </c>
    </row>
    <row r="33" spans="1:28" x14ac:dyDescent="0.25">
      <c r="A33" s="61" t="s">
        <v>56</v>
      </c>
      <c r="B33" s="36">
        <v>0</v>
      </c>
      <c r="C33" s="36">
        <v>0</v>
      </c>
      <c r="D33" s="37">
        <f t="shared" si="36"/>
        <v>0</v>
      </c>
      <c r="E33" s="38">
        <f t="shared" si="24"/>
        <v>0</v>
      </c>
      <c r="F33" s="83">
        <f t="shared" si="37"/>
        <v>0</v>
      </c>
      <c r="G33" s="23"/>
      <c r="H33" s="61" t="s">
        <v>56</v>
      </c>
      <c r="I33" s="36">
        <v>1</v>
      </c>
      <c r="J33" s="39">
        <v>1</v>
      </c>
      <c r="K33" s="37">
        <f>IFERROR(J33/I33,0)</f>
        <v>1</v>
      </c>
      <c r="L33" s="41">
        <f t="shared" si="25"/>
        <v>0</v>
      </c>
      <c r="M33" s="83">
        <f>IFERROR(L33/K33,0)</f>
        <v>0</v>
      </c>
      <c r="N33" s="24"/>
      <c r="O33" s="61" t="s">
        <v>56</v>
      </c>
      <c r="P33" s="36">
        <v>0</v>
      </c>
      <c r="Q33" s="36">
        <v>0</v>
      </c>
      <c r="R33" s="40">
        <f>IFERROR(Q33/P33,0)</f>
        <v>0</v>
      </c>
      <c r="S33" s="41">
        <f t="shared" si="28"/>
        <v>0</v>
      </c>
      <c r="T33" s="83">
        <f>IFERROR(S33/P33,0)</f>
        <v>0</v>
      </c>
      <c r="U33" s="24"/>
      <c r="V33" s="24"/>
      <c r="W33" s="61" t="s">
        <v>56</v>
      </c>
      <c r="X33" s="36">
        <v>0</v>
      </c>
      <c r="Y33" s="42">
        <v>0</v>
      </c>
      <c r="Z33" s="40">
        <f>IFERROR(Y33/X33,0)</f>
        <v>0</v>
      </c>
      <c r="AA33" s="41">
        <f t="shared" si="31"/>
        <v>0</v>
      </c>
      <c r="AB33" s="83">
        <f>IFERROR(AA33/X33,0)</f>
        <v>0</v>
      </c>
    </row>
    <row r="34" spans="1:28" ht="15.75" thickBot="1" x14ac:dyDescent="0.3">
      <c r="A34" s="62" t="s">
        <v>57</v>
      </c>
      <c r="B34" s="36">
        <v>0</v>
      </c>
      <c r="C34" s="36">
        <v>0</v>
      </c>
      <c r="D34" s="37">
        <f>IFERROR(C34/B34,0)</f>
        <v>0</v>
      </c>
      <c r="E34" s="38">
        <f t="shared" si="24"/>
        <v>0</v>
      </c>
      <c r="F34" s="83">
        <f t="shared" si="37"/>
        <v>0</v>
      </c>
      <c r="G34" s="23"/>
      <c r="H34" s="62" t="s">
        <v>57</v>
      </c>
      <c r="I34" s="36">
        <v>0</v>
      </c>
      <c r="J34" s="39">
        <v>0</v>
      </c>
      <c r="K34" s="37">
        <f>IFERROR(J34/I34,0)</f>
        <v>0</v>
      </c>
      <c r="L34" s="41">
        <f>I34-J34</f>
        <v>0</v>
      </c>
      <c r="M34" s="83">
        <f>IFERROR(L34/I34,0)</f>
        <v>0</v>
      </c>
      <c r="N34" s="24"/>
      <c r="O34" s="62" t="s">
        <v>57</v>
      </c>
      <c r="P34" s="36">
        <v>0</v>
      </c>
      <c r="Q34" s="36">
        <v>0</v>
      </c>
      <c r="R34" s="40">
        <f>IFERROR(Q34/P34,0)</f>
        <v>0</v>
      </c>
      <c r="S34" s="41">
        <f t="shared" si="28"/>
        <v>0</v>
      </c>
      <c r="T34" s="83">
        <f>IFERROR(S34/P34,0)</f>
        <v>0</v>
      </c>
      <c r="U34" s="24"/>
      <c r="V34" s="24"/>
      <c r="W34" s="62" t="s">
        <v>57</v>
      </c>
      <c r="X34" s="36">
        <v>0</v>
      </c>
      <c r="Y34" s="42">
        <v>0</v>
      </c>
      <c r="Z34" s="40">
        <f>IFERROR(Y34/X34,0)</f>
        <v>0</v>
      </c>
      <c r="AA34" s="41">
        <f t="shared" si="31"/>
        <v>0</v>
      </c>
      <c r="AB34" s="83">
        <f>IFERROR(AA34/X34,0)</f>
        <v>0</v>
      </c>
    </row>
    <row r="35" spans="1:28" ht="15.75" thickBot="1" x14ac:dyDescent="0.3">
      <c r="A35" s="63" t="s">
        <v>15</v>
      </c>
      <c r="B35" s="43">
        <f>SUM(B25:B34)</f>
        <v>2</v>
      </c>
      <c r="C35" s="43">
        <f>SUM(C25:C34)</f>
        <v>1</v>
      </c>
      <c r="D35" s="45">
        <f t="shared" si="33"/>
        <v>0.5</v>
      </c>
      <c r="E35" s="99">
        <f>SUM(E25:E34)</f>
        <v>1</v>
      </c>
      <c r="F35" s="100">
        <f t="shared" si="34"/>
        <v>0.5</v>
      </c>
      <c r="G35" s="23"/>
      <c r="H35" s="63" t="s">
        <v>15</v>
      </c>
      <c r="I35" s="43">
        <f>SUM(I25:I34)</f>
        <v>79</v>
      </c>
      <c r="J35" s="43">
        <f>SUM(J25:J34)</f>
        <v>52</v>
      </c>
      <c r="K35" s="103">
        <f t="shared" si="35"/>
        <v>0.65822784810126578</v>
      </c>
      <c r="L35" s="43">
        <f>SUM(L25:L34)</f>
        <v>27</v>
      </c>
      <c r="M35" s="100">
        <f>IFERROR(L35/I35,0)</f>
        <v>0.34177215189873417</v>
      </c>
      <c r="N35" s="24"/>
      <c r="O35" s="63" t="s">
        <v>15</v>
      </c>
      <c r="P35" s="43">
        <f>SUM(P25:P34)</f>
        <v>2</v>
      </c>
      <c r="Q35" s="43">
        <f>SUM(Q25:Q34)</f>
        <v>2</v>
      </c>
      <c r="R35" s="103">
        <f>IFERROR(Q35/P35,0)</f>
        <v>1</v>
      </c>
      <c r="S35" s="43">
        <f>SUM(S25:S34)</f>
        <v>0</v>
      </c>
      <c r="T35" s="100">
        <f>IFERROR(S35/P35,0)</f>
        <v>0</v>
      </c>
      <c r="U35" s="24"/>
      <c r="V35" s="24"/>
      <c r="W35" s="63" t="s">
        <v>15</v>
      </c>
      <c r="X35" s="43">
        <f>SUM(X25:X34)</f>
        <v>28</v>
      </c>
      <c r="Y35" s="43">
        <f>SUM(Y25:Y34)</f>
        <v>24</v>
      </c>
      <c r="Z35" s="98">
        <f>IFERROR(Y35/X35,0)</f>
        <v>0.8571428571428571</v>
      </c>
      <c r="AA35" s="99">
        <f>SUM(AA25:AA34)</f>
        <v>4</v>
      </c>
      <c r="AB35" s="100">
        <f t="shared" si="32"/>
        <v>0.14285714285714285</v>
      </c>
    </row>
    <row r="36" spans="1:28" ht="15.75" thickBot="1" x14ac:dyDescent="0.3">
      <c r="A36" s="81"/>
      <c r="B36" s="46"/>
      <c r="C36" s="46"/>
      <c r="D36" s="46"/>
      <c r="E36" s="82"/>
      <c r="F36" s="46"/>
      <c r="G36" s="23"/>
      <c r="H36" s="81"/>
      <c r="I36" s="46"/>
      <c r="J36" s="46"/>
      <c r="K36" s="46"/>
      <c r="L36" s="82"/>
      <c r="M36" s="46"/>
      <c r="N36" s="24"/>
      <c r="O36" s="81"/>
      <c r="P36" s="46"/>
      <c r="Q36" s="46"/>
      <c r="R36" s="46"/>
      <c r="S36" s="82"/>
      <c r="T36" s="46"/>
      <c r="U36" s="24"/>
      <c r="V36" s="24"/>
      <c r="W36" s="81"/>
      <c r="X36" s="46"/>
      <c r="Y36" s="46"/>
      <c r="Z36" s="46"/>
      <c r="AA36" s="82"/>
      <c r="AB36" s="46"/>
    </row>
    <row r="37" spans="1:28" x14ac:dyDescent="0.25">
      <c r="A37" s="110" t="s">
        <v>58</v>
      </c>
      <c r="B37" s="112" t="s">
        <v>28</v>
      </c>
      <c r="C37" s="114" t="s">
        <v>29</v>
      </c>
      <c r="D37" s="108" t="s">
        <v>30</v>
      </c>
      <c r="E37" s="117" t="s">
        <v>31</v>
      </c>
      <c r="F37" s="108" t="s">
        <v>32</v>
      </c>
      <c r="G37" s="23"/>
      <c r="H37" s="110" t="s">
        <v>58</v>
      </c>
      <c r="I37" s="112" t="s">
        <v>28</v>
      </c>
      <c r="J37" s="114" t="s">
        <v>29</v>
      </c>
      <c r="K37" s="108" t="s">
        <v>30</v>
      </c>
      <c r="L37" s="117" t="s">
        <v>31</v>
      </c>
      <c r="M37" s="108" t="s">
        <v>32</v>
      </c>
      <c r="N37" s="24"/>
      <c r="O37" s="110" t="s">
        <v>58</v>
      </c>
      <c r="P37" s="112" t="s">
        <v>28</v>
      </c>
      <c r="Q37" s="114" t="s">
        <v>29</v>
      </c>
      <c r="R37" s="108" t="s">
        <v>30</v>
      </c>
      <c r="S37" s="117" t="s">
        <v>31</v>
      </c>
      <c r="T37" s="108" t="s">
        <v>32</v>
      </c>
      <c r="U37" s="24"/>
      <c r="V37" s="24"/>
      <c r="W37" s="110" t="s">
        <v>58</v>
      </c>
      <c r="X37" s="112" t="s">
        <v>28</v>
      </c>
      <c r="Y37" s="114" t="s">
        <v>29</v>
      </c>
      <c r="Z37" s="108" t="s">
        <v>30</v>
      </c>
      <c r="AA37" s="117" t="s">
        <v>31</v>
      </c>
      <c r="AB37" s="108" t="s">
        <v>32</v>
      </c>
    </row>
    <row r="38" spans="1:28" ht="15.75" thickBot="1" x14ac:dyDescent="0.3">
      <c r="A38" s="111"/>
      <c r="B38" s="113"/>
      <c r="C38" s="115"/>
      <c r="D38" s="116"/>
      <c r="E38" s="118"/>
      <c r="F38" s="109"/>
      <c r="G38" s="23"/>
      <c r="H38" s="111"/>
      <c r="I38" s="113"/>
      <c r="J38" s="115"/>
      <c r="K38" s="116"/>
      <c r="L38" s="118"/>
      <c r="M38" s="109"/>
      <c r="N38" s="24"/>
      <c r="O38" s="111"/>
      <c r="P38" s="113"/>
      <c r="Q38" s="115"/>
      <c r="R38" s="116"/>
      <c r="S38" s="118"/>
      <c r="T38" s="109"/>
      <c r="U38" s="24"/>
      <c r="V38" s="24"/>
      <c r="W38" s="111"/>
      <c r="X38" s="113"/>
      <c r="Y38" s="115"/>
      <c r="Z38" s="116"/>
      <c r="AA38" s="118"/>
      <c r="AB38" s="109"/>
    </row>
    <row r="39" spans="1:28" x14ac:dyDescent="0.25">
      <c r="A39" s="64" t="s">
        <v>59</v>
      </c>
      <c r="B39" s="47">
        <v>0</v>
      </c>
      <c r="C39" s="47">
        <v>0</v>
      </c>
      <c r="D39" s="48">
        <f>IFERROR(C39/B39,0)</f>
        <v>0</v>
      </c>
      <c r="E39" s="49">
        <f>B39-C39</f>
        <v>0</v>
      </c>
      <c r="F39" s="95">
        <v>0</v>
      </c>
      <c r="G39" s="23"/>
      <c r="H39" s="64" t="s">
        <v>59</v>
      </c>
      <c r="I39" s="47">
        <v>0</v>
      </c>
      <c r="J39" s="47">
        <v>0</v>
      </c>
      <c r="K39" s="48">
        <f>IFERROR(J39/I39,0)</f>
        <v>0</v>
      </c>
      <c r="L39" s="51">
        <f>I39-J39</f>
        <v>0</v>
      </c>
      <c r="M39" s="95">
        <f>IFERROR(L39/I39,0)</f>
        <v>0</v>
      </c>
      <c r="N39" s="24"/>
      <c r="O39" s="64" t="s">
        <v>59</v>
      </c>
      <c r="P39" s="47">
        <v>0</v>
      </c>
      <c r="Q39" s="47">
        <v>0</v>
      </c>
      <c r="R39" s="48">
        <f>IFERROR(Q39/P39,0)</f>
        <v>0</v>
      </c>
      <c r="S39" s="51">
        <f>P39-Q39</f>
        <v>0</v>
      </c>
      <c r="T39" s="95">
        <f>IFERROR(S39/P39,0)</f>
        <v>0</v>
      </c>
      <c r="U39" s="24"/>
      <c r="V39" s="24"/>
      <c r="W39" s="64" t="s">
        <v>59</v>
      </c>
      <c r="X39" s="47">
        <v>0</v>
      </c>
      <c r="Y39" s="52">
        <v>0</v>
      </c>
      <c r="Z39" s="48">
        <f>IFERROR(39/X39,0)</f>
        <v>0</v>
      </c>
      <c r="AA39" s="51">
        <f>X39-Y39</f>
        <v>0</v>
      </c>
      <c r="AB39" s="95">
        <f>IFERROR(AA39/X39,0)</f>
        <v>0</v>
      </c>
    </row>
    <row r="40" spans="1:28" x14ac:dyDescent="0.25">
      <c r="A40" s="64" t="s">
        <v>60</v>
      </c>
      <c r="B40" s="47">
        <v>119</v>
      </c>
      <c r="C40" s="47">
        <v>94</v>
      </c>
      <c r="D40" s="48">
        <v>1</v>
      </c>
      <c r="E40" s="49">
        <f t="shared" ref="E40:E46" si="39">B40-C40</f>
        <v>25</v>
      </c>
      <c r="F40" s="95">
        <v>0</v>
      </c>
      <c r="G40" s="23"/>
      <c r="H40" s="64" t="s">
        <v>60</v>
      </c>
      <c r="I40" s="47">
        <v>709</v>
      </c>
      <c r="J40" s="47">
        <v>511</v>
      </c>
      <c r="K40" s="48">
        <f t="shared" ref="K40:K47" si="40">+J40/I40</f>
        <v>0.72073342736248236</v>
      </c>
      <c r="L40" s="51">
        <f t="shared" ref="L40:L46" si="41">I40-J40</f>
        <v>198</v>
      </c>
      <c r="M40" s="95">
        <f t="shared" ref="M40:M47" si="42">+L40/I40</f>
        <v>0.27926657263751764</v>
      </c>
      <c r="N40" s="24"/>
      <c r="O40" s="64" t="s">
        <v>60</v>
      </c>
      <c r="P40" s="47">
        <v>55</v>
      </c>
      <c r="Q40" s="47">
        <v>45</v>
      </c>
      <c r="R40" s="48">
        <f t="shared" ref="R40:R47" si="43">+Q40/P40</f>
        <v>0.81818181818181823</v>
      </c>
      <c r="S40" s="51">
        <f t="shared" ref="S40:S46" si="44">P40-Q40</f>
        <v>10</v>
      </c>
      <c r="T40" s="95">
        <f t="shared" ref="T40:T47" si="45">+S40/P40</f>
        <v>0.18181818181818182</v>
      </c>
      <c r="U40" s="24"/>
      <c r="V40" s="24"/>
      <c r="W40" s="64" t="s">
        <v>60</v>
      </c>
      <c r="X40" s="47">
        <v>357</v>
      </c>
      <c r="Y40" s="52">
        <v>285</v>
      </c>
      <c r="Z40" s="48">
        <f t="shared" ref="Z40:Z47" si="46">+Y40/X40</f>
        <v>0.79831932773109249</v>
      </c>
      <c r="AA40" s="51">
        <f t="shared" ref="AA40:AA46" si="47">X40-Y40</f>
        <v>72</v>
      </c>
      <c r="AB40" s="95">
        <f t="shared" ref="AB40:AB47" si="48">+AA40/X40</f>
        <v>0.20168067226890757</v>
      </c>
    </row>
    <row r="41" spans="1:28" x14ac:dyDescent="0.25">
      <c r="A41" s="64" t="s">
        <v>61</v>
      </c>
      <c r="B41" s="47">
        <v>0</v>
      </c>
      <c r="C41" s="47">
        <v>0</v>
      </c>
      <c r="D41" s="48">
        <v>1</v>
      </c>
      <c r="E41" s="49">
        <f t="shared" si="39"/>
        <v>0</v>
      </c>
      <c r="F41" s="95">
        <v>0</v>
      </c>
      <c r="G41" s="23"/>
      <c r="H41" s="64" t="s">
        <v>61</v>
      </c>
      <c r="I41" s="47">
        <v>1</v>
      </c>
      <c r="J41" s="47">
        <v>1</v>
      </c>
      <c r="K41" s="48">
        <f t="shared" si="40"/>
        <v>1</v>
      </c>
      <c r="L41" s="51">
        <f t="shared" si="41"/>
        <v>0</v>
      </c>
      <c r="M41" s="95">
        <f t="shared" si="42"/>
        <v>0</v>
      </c>
      <c r="N41" s="24"/>
      <c r="O41" s="64" t="s">
        <v>61</v>
      </c>
      <c r="P41" s="47">
        <v>0</v>
      </c>
      <c r="Q41" s="47">
        <v>0</v>
      </c>
      <c r="R41" s="48">
        <f>IFERROR(+Q41/P41,0)</f>
        <v>0</v>
      </c>
      <c r="S41" s="51">
        <f t="shared" si="44"/>
        <v>0</v>
      </c>
      <c r="T41" s="95">
        <f>IFERROR(+S41/P41,0)</f>
        <v>0</v>
      </c>
      <c r="U41" s="24"/>
      <c r="V41" s="24"/>
      <c r="W41" s="64" t="s">
        <v>61</v>
      </c>
      <c r="X41" s="47">
        <v>1</v>
      </c>
      <c r="Y41" s="52">
        <v>1</v>
      </c>
      <c r="Z41" s="48">
        <f>IFERROR(Y41/X41,0)</f>
        <v>1</v>
      </c>
      <c r="AA41" s="51">
        <f t="shared" si="47"/>
        <v>0</v>
      </c>
      <c r="AB41" s="95">
        <f>IFERROR(AA41/X41,0)</f>
        <v>0</v>
      </c>
    </row>
    <row r="42" spans="1:28" x14ac:dyDescent="0.25">
      <c r="A42" s="64" t="s">
        <v>62</v>
      </c>
      <c r="B42" s="47">
        <v>0</v>
      </c>
      <c r="C42" s="47">
        <v>0</v>
      </c>
      <c r="D42" s="48">
        <v>1</v>
      </c>
      <c r="E42" s="49">
        <f t="shared" si="39"/>
        <v>0</v>
      </c>
      <c r="F42" s="95">
        <v>0</v>
      </c>
      <c r="G42" s="23"/>
      <c r="H42" s="64" t="s">
        <v>62</v>
      </c>
      <c r="I42" s="47">
        <v>7</v>
      </c>
      <c r="J42" s="47">
        <v>6</v>
      </c>
      <c r="K42" s="48">
        <f t="shared" si="40"/>
        <v>0.8571428571428571</v>
      </c>
      <c r="L42" s="51">
        <f t="shared" si="41"/>
        <v>1</v>
      </c>
      <c r="M42" s="95">
        <f t="shared" si="42"/>
        <v>0.14285714285714285</v>
      </c>
      <c r="N42" s="24"/>
      <c r="O42" s="64" t="s">
        <v>62</v>
      </c>
      <c r="P42" s="47">
        <v>0</v>
      </c>
      <c r="Q42" s="47">
        <v>0</v>
      </c>
      <c r="R42" s="48">
        <f>IFERROR(Q42/P42,0)</f>
        <v>0</v>
      </c>
      <c r="S42" s="51">
        <f t="shared" si="44"/>
        <v>0</v>
      </c>
      <c r="T42" s="95">
        <f>IFERROR(S42/P42,0)</f>
        <v>0</v>
      </c>
      <c r="U42" s="24"/>
      <c r="V42" s="24"/>
      <c r="W42" s="64" t="s">
        <v>62</v>
      </c>
      <c r="X42" s="47">
        <v>2</v>
      </c>
      <c r="Y42" s="52">
        <v>2</v>
      </c>
      <c r="Z42" s="48">
        <f>IFERROR(39/X42,0)</f>
        <v>19.5</v>
      </c>
      <c r="AA42" s="51">
        <f t="shared" si="47"/>
        <v>0</v>
      </c>
      <c r="AB42" s="95">
        <f>IFERROR(39/Z42,0)</f>
        <v>2</v>
      </c>
    </row>
    <row r="43" spans="1:28" x14ac:dyDescent="0.25">
      <c r="A43" s="64" t="s">
        <v>63</v>
      </c>
      <c r="B43" s="47">
        <v>0</v>
      </c>
      <c r="C43" s="47">
        <v>0</v>
      </c>
      <c r="D43" s="48">
        <v>1</v>
      </c>
      <c r="E43" s="49">
        <f t="shared" si="39"/>
        <v>0</v>
      </c>
      <c r="F43" s="95">
        <v>0</v>
      </c>
      <c r="G43" s="23"/>
      <c r="H43" s="64" t="s">
        <v>63</v>
      </c>
      <c r="I43" s="47">
        <v>25</v>
      </c>
      <c r="J43" s="47">
        <v>21</v>
      </c>
      <c r="K43" s="48">
        <f t="shared" si="40"/>
        <v>0.84</v>
      </c>
      <c r="L43" s="51">
        <f t="shared" si="41"/>
        <v>4</v>
      </c>
      <c r="M43" s="95">
        <f t="shared" si="42"/>
        <v>0.16</v>
      </c>
      <c r="N43" s="24"/>
      <c r="O43" s="64" t="s">
        <v>63</v>
      </c>
      <c r="P43" s="47">
        <v>1</v>
      </c>
      <c r="Q43" s="47">
        <v>1</v>
      </c>
      <c r="R43" s="48">
        <f t="shared" si="43"/>
        <v>1</v>
      </c>
      <c r="S43" s="51">
        <f t="shared" si="44"/>
        <v>0</v>
      </c>
      <c r="T43" s="95">
        <f t="shared" si="45"/>
        <v>0</v>
      </c>
      <c r="U43" s="24"/>
      <c r="V43" s="24"/>
      <c r="W43" s="64" t="s">
        <v>63</v>
      </c>
      <c r="X43" s="47">
        <v>10</v>
      </c>
      <c r="Y43" s="52">
        <v>7</v>
      </c>
      <c r="Z43" s="48">
        <f t="shared" si="46"/>
        <v>0.7</v>
      </c>
      <c r="AA43" s="51">
        <f t="shared" si="47"/>
        <v>3</v>
      </c>
      <c r="AB43" s="95">
        <f t="shared" si="48"/>
        <v>0.3</v>
      </c>
    </row>
    <row r="44" spans="1:28" x14ac:dyDescent="0.25">
      <c r="A44" s="64" t="s">
        <v>64</v>
      </c>
      <c r="B44" s="47">
        <v>0</v>
      </c>
      <c r="C44" s="47">
        <v>0</v>
      </c>
      <c r="D44" s="48">
        <v>1</v>
      </c>
      <c r="E44" s="49">
        <f t="shared" si="39"/>
        <v>0</v>
      </c>
      <c r="F44" s="95">
        <v>0</v>
      </c>
      <c r="G44" s="23"/>
      <c r="H44" s="64" t="s">
        <v>64</v>
      </c>
      <c r="I44" s="47">
        <v>3</v>
      </c>
      <c r="J44" s="47">
        <v>3</v>
      </c>
      <c r="K44" s="48">
        <f>IFERROR(J44/I44,0)</f>
        <v>1</v>
      </c>
      <c r="L44" s="51">
        <f t="shared" si="41"/>
        <v>0</v>
      </c>
      <c r="M44" s="95">
        <f>IFERROR(L44/K44,0)</f>
        <v>0</v>
      </c>
      <c r="N44" s="24"/>
      <c r="O44" s="64" t="s">
        <v>64</v>
      </c>
      <c r="P44" s="47">
        <v>0</v>
      </c>
      <c r="Q44" s="47">
        <v>0</v>
      </c>
      <c r="R44" s="48">
        <f>IFERROR(Q44/P44,0)</f>
        <v>0</v>
      </c>
      <c r="S44" s="51">
        <f t="shared" si="44"/>
        <v>0</v>
      </c>
      <c r="T44" s="95">
        <f>IFERROR(S44/P44,0)</f>
        <v>0</v>
      </c>
      <c r="U44" s="24"/>
      <c r="V44" s="24"/>
      <c r="W44" s="64" t="s">
        <v>64</v>
      </c>
      <c r="X44" s="47">
        <v>0</v>
      </c>
      <c r="Y44" s="52">
        <v>0</v>
      </c>
      <c r="Z44" s="48">
        <f t="shared" ref="Z44:Z45" si="49">IFERROR(39/X44,0)</f>
        <v>0</v>
      </c>
      <c r="AA44" s="51">
        <f t="shared" si="47"/>
        <v>0</v>
      </c>
      <c r="AB44" s="95">
        <f t="shared" ref="AB44:AB45" si="50">IFERROR(39/Z44,0)</f>
        <v>0</v>
      </c>
    </row>
    <row r="45" spans="1:28" x14ac:dyDescent="0.25">
      <c r="A45" s="64" t="s">
        <v>65</v>
      </c>
      <c r="B45" s="47">
        <v>5</v>
      </c>
      <c r="C45" s="47">
        <v>4</v>
      </c>
      <c r="D45" s="48">
        <v>1</v>
      </c>
      <c r="E45" s="49">
        <f t="shared" si="39"/>
        <v>1</v>
      </c>
      <c r="F45" s="95">
        <v>0</v>
      </c>
      <c r="G45" s="23"/>
      <c r="H45" s="64" t="s">
        <v>65</v>
      </c>
      <c r="I45" s="47">
        <v>14</v>
      </c>
      <c r="J45" s="47">
        <v>11</v>
      </c>
      <c r="K45" s="48">
        <f t="shared" si="40"/>
        <v>0.7857142857142857</v>
      </c>
      <c r="L45" s="51">
        <f t="shared" si="41"/>
        <v>3</v>
      </c>
      <c r="M45" s="95">
        <f t="shared" si="42"/>
        <v>0.21428571428571427</v>
      </c>
      <c r="N45" s="24"/>
      <c r="O45" s="64" t="s">
        <v>65</v>
      </c>
      <c r="P45" s="47">
        <v>1</v>
      </c>
      <c r="Q45" s="47">
        <v>1</v>
      </c>
      <c r="R45" s="48">
        <f t="shared" si="43"/>
        <v>1</v>
      </c>
      <c r="S45" s="51">
        <f t="shared" si="44"/>
        <v>0</v>
      </c>
      <c r="T45" s="95">
        <f t="shared" si="45"/>
        <v>0</v>
      </c>
      <c r="U45" s="24"/>
      <c r="V45" s="24"/>
      <c r="W45" s="64" t="s">
        <v>65</v>
      </c>
      <c r="X45" s="47">
        <v>9</v>
      </c>
      <c r="Y45" s="52">
        <v>8</v>
      </c>
      <c r="Z45" s="48">
        <f t="shared" si="49"/>
        <v>4.333333333333333</v>
      </c>
      <c r="AA45" s="51">
        <f t="shared" si="47"/>
        <v>1</v>
      </c>
      <c r="AB45" s="95">
        <f t="shared" si="50"/>
        <v>9</v>
      </c>
    </row>
    <row r="46" spans="1:28" ht="15.75" thickBot="1" x14ac:dyDescent="0.3">
      <c r="A46" s="65" t="s">
        <v>66</v>
      </c>
      <c r="B46" s="47">
        <v>1</v>
      </c>
      <c r="C46" s="47">
        <v>1</v>
      </c>
      <c r="D46" s="48">
        <v>1</v>
      </c>
      <c r="E46" s="49">
        <f t="shared" si="39"/>
        <v>0</v>
      </c>
      <c r="F46" s="95">
        <v>0</v>
      </c>
      <c r="G46" s="23"/>
      <c r="H46" s="65" t="s">
        <v>66</v>
      </c>
      <c r="I46" s="47">
        <v>10</v>
      </c>
      <c r="J46" s="47">
        <v>5</v>
      </c>
      <c r="K46" s="48">
        <f t="shared" si="40"/>
        <v>0.5</v>
      </c>
      <c r="L46" s="51">
        <f t="shared" si="41"/>
        <v>5</v>
      </c>
      <c r="M46" s="95">
        <f t="shared" si="42"/>
        <v>0.5</v>
      </c>
      <c r="N46" s="24"/>
      <c r="O46" s="65" t="s">
        <v>66</v>
      </c>
      <c r="P46" s="47">
        <v>6</v>
      </c>
      <c r="Q46" s="47">
        <v>6</v>
      </c>
      <c r="R46" s="48">
        <f t="shared" si="43"/>
        <v>1</v>
      </c>
      <c r="S46" s="51">
        <f t="shared" si="44"/>
        <v>0</v>
      </c>
      <c r="T46" s="95">
        <f t="shared" si="45"/>
        <v>0</v>
      </c>
      <c r="U46" s="24"/>
      <c r="V46" s="24"/>
      <c r="W46" s="65" t="s">
        <v>66</v>
      </c>
      <c r="X46" s="47">
        <v>8</v>
      </c>
      <c r="Y46" s="52">
        <v>6</v>
      </c>
      <c r="Z46" s="48">
        <f t="shared" si="46"/>
        <v>0.75</v>
      </c>
      <c r="AA46" s="51">
        <f t="shared" si="47"/>
        <v>2</v>
      </c>
      <c r="AB46" s="95">
        <f t="shared" si="48"/>
        <v>0.25</v>
      </c>
    </row>
    <row r="47" spans="1:28" ht="15.75" thickBot="1" x14ac:dyDescent="0.3">
      <c r="A47" s="53" t="s">
        <v>15</v>
      </c>
      <c r="B47" s="54">
        <f>SUM(B39:B46)</f>
        <v>125</v>
      </c>
      <c r="C47" s="54">
        <f>SUM(C39:C46)</f>
        <v>99</v>
      </c>
      <c r="D47" s="96">
        <v>1</v>
      </c>
      <c r="E47" s="54">
        <f>SUM(E39:E46)</f>
        <v>26</v>
      </c>
      <c r="F47" s="97">
        <v>0</v>
      </c>
      <c r="G47" s="23"/>
      <c r="H47" s="53" t="s">
        <v>15</v>
      </c>
      <c r="I47" s="54">
        <f>SUM(I39:I46)</f>
        <v>769</v>
      </c>
      <c r="J47" s="54">
        <f>SUM(J39:J46)</f>
        <v>558</v>
      </c>
      <c r="K47" s="96">
        <f t="shared" si="40"/>
        <v>0.72561768530559168</v>
      </c>
      <c r="L47" s="54">
        <f>SUM(L39:L46)</f>
        <v>211</v>
      </c>
      <c r="M47" s="97">
        <f t="shared" si="42"/>
        <v>0.27438231469440832</v>
      </c>
      <c r="N47" s="24"/>
      <c r="O47" s="53" t="s">
        <v>15</v>
      </c>
      <c r="P47" s="54">
        <f>SUM(P39:P46)</f>
        <v>63</v>
      </c>
      <c r="Q47" s="54">
        <f>SUM(Q39:Q46)</f>
        <v>53</v>
      </c>
      <c r="R47" s="96">
        <f t="shared" si="43"/>
        <v>0.84126984126984128</v>
      </c>
      <c r="S47" s="54">
        <f>SUM(S39:S46)</f>
        <v>10</v>
      </c>
      <c r="T47" s="97">
        <f t="shared" si="45"/>
        <v>0.15873015873015872</v>
      </c>
      <c r="U47" s="24"/>
      <c r="V47" s="24"/>
      <c r="W47" s="53" t="s">
        <v>15</v>
      </c>
      <c r="X47" s="54">
        <f>SUM(X39:X46)</f>
        <v>387</v>
      </c>
      <c r="Y47" s="54">
        <f>SUM(Y39:Y46)</f>
        <v>309</v>
      </c>
      <c r="Z47" s="104">
        <f t="shared" si="46"/>
        <v>0.79844961240310075</v>
      </c>
      <c r="AA47" s="107">
        <f>SUM(AA39:AA46)</f>
        <v>78</v>
      </c>
      <c r="AB47" s="97">
        <f t="shared" si="48"/>
        <v>0.20155038759689922</v>
      </c>
    </row>
    <row r="48" spans="1:28" ht="15.75" thickBot="1" x14ac:dyDescent="0.3">
      <c r="A48" s="33"/>
      <c r="B48" s="34"/>
      <c r="C48" s="34"/>
      <c r="D48" s="34"/>
      <c r="E48" s="34"/>
      <c r="F48" s="34"/>
      <c r="G48" s="23"/>
      <c r="H48" s="33"/>
      <c r="I48" s="34"/>
      <c r="J48" s="34"/>
      <c r="K48" s="34"/>
      <c r="L48" s="34"/>
      <c r="M48" s="34"/>
      <c r="N48" s="24"/>
      <c r="O48" s="33"/>
      <c r="P48" s="34"/>
      <c r="Q48" s="34"/>
      <c r="R48" s="34"/>
      <c r="S48" s="34"/>
      <c r="T48" s="34"/>
      <c r="U48" s="24"/>
      <c r="V48" s="24"/>
      <c r="W48" s="33"/>
      <c r="X48" s="34"/>
      <c r="Y48" s="34"/>
      <c r="Z48" s="34"/>
      <c r="AA48" s="34"/>
      <c r="AB48" s="34"/>
    </row>
    <row r="49" spans="1:28" ht="15.75" thickBot="1" x14ac:dyDescent="0.3">
      <c r="A49" s="66" t="s">
        <v>15</v>
      </c>
      <c r="B49" s="67">
        <f>SUM(B47,B35,B21)</f>
        <v>140</v>
      </c>
      <c r="C49" s="67">
        <f>SUM(C47,C35,C21)</f>
        <v>107</v>
      </c>
      <c r="D49" s="68"/>
      <c r="E49" s="67">
        <f>SUM(E47,E35,E21)</f>
        <v>33</v>
      </c>
      <c r="F49" s="69"/>
      <c r="G49" s="23"/>
      <c r="H49" s="66" t="s">
        <v>15</v>
      </c>
      <c r="I49" s="67">
        <f>SUM(I47,I35,I21)</f>
        <v>1039</v>
      </c>
      <c r="J49" s="67">
        <f>SUM(J47,J35,J21)</f>
        <v>740</v>
      </c>
      <c r="K49" s="68"/>
      <c r="L49" s="67">
        <f>SUM(L47,L35,L21)</f>
        <v>299</v>
      </c>
      <c r="M49" s="69"/>
      <c r="N49" s="24"/>
      <c r="O49" s="66" t="s">
        <v>15</v>
      </c>
      <c r="P49" s="70">
        <f>SUM(P47,P35,P21)</f>
        <v>72</v>
      </c>
      <c r="Q49" s="70">
        <f>SUM(Q47,Q35,Q21)</f>
        <v>61</v>
      </c>
      <c r="R49" s="68"/>
      <c r="S49" s="70">
        <f>SUM(S47,S35,S21)</f>
        <v>11</v>
      </c>
      <c r="T49" s="69"/>
      <c r="U49" s="24"/>
      <c r="V49" s="24"/>
      <c r="W49" s="66" t="s">
        <v>15</v>
      </c>
      <c r="X49" s="67">
        <f>SUM(X47,X35,X21)</f>
        <v>466</v>
      </c>
      <c r="Y49" s="67">
        <f>SUM(Y47,Y35,Y21)</f>
        <v>377</v>
      </c>
      <c r="Z49" s="68"/>
      <c r="AA49" s="67">
        <f>SUM(AA47,AA35,AA21)</f>
        <v>89</v>
      </c>
      <c r="AB49" s="69"/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X4:Z4"/>
    <mergeCell ref="F5:F6"/>
    <mergeCell ref="H5:H6"/>
    <mergeCell ref="I5:I6"/>
    <mergeCell ref="J5:J6"/>
    <mergeCell ref="K5:K6"/>
    <mergeCell ref="L5:L6"/>
    <mergeCell ref="AB5:AB6"/>
    <mergeCell ref="O5:O6"/>
    <mergeCell ref="P5:P6"/>
    <mergeCell ref="Q5:Q6"/>
    <mergeCell ref="R5:R6"/>
    <mergeCell ref="S5:S6"/>
    <mergeCell ref="T5:T6"/>
    <mergeCell ref="W5:W6"/>
    <mergeCell ref="X5:X6"/>
    <mergeCell ref="Y5:Y6"/>
    <mergeCell ref="Z5:Z6"/>
    <mergeCell ref="AA5:AA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B23:AB24"/>
    <mergeCell ref="O23:O24"/>
    <mergeCell ref="P23:P24"/>
    <mergeCell ref="Q23:Q24"/>
    <mergeCell ref="R23:R24"/>
    <mergeCell ref="S23:S24"/>
    <mergeCell ref="T23:T24"/>
    <mergeCell ref="W23:W24"/>
    <mergeCell ref="X23:X24"/>
    <mergeCell ref="Y23:Y24"/>
    <mergeCell ref="Z23:Z24"/>
    <mergeCell ref="AA23:AA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B37:AB38"/>
    <mergeCell ref="O37:O38"/>
    <mergeCell ref="P37:P38"/>
    <mergeCell ref="Q37:Q38"/>
    <mergeCell ref="R37:R38"/>
    <mergeCell ref="S37:S38"/>
    <mergeCell ref="T37:T38"/>
    <mergeCell ref="W37:W38"/>
    <mergeCell ref="X37:X38"/>
    <mergeCell ref="Y37:Y38"/>
    <mergeCell ref="Z37:Z38"/>
    <mergeCell ref="AA37:AA38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TOTAL TRIMESTRE POR REGION</vt:lpstr>
      <vt:lpstr>TOTAL TRIMESTRE </vt:lpstr>
      <vt:lpstr>TOTAL POR ENERO</vt:lpstr>
      <vt:lpstr>TOTAL POR FEBRERO</vt:lpstr>
      <vt:lpstr>TOTAL POR MARZO</vt:lpstr>
      <vt:lpstr>TOTAL MES ENERO POR REGIÓN</vt:lpstr>
      <vt:lpstr>TOTAL MES FEBRERO POR REGIÓN</vt:lpstr>
      <vt:lpstr>TOTAL MES MARZO POR REGIÓN 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Irma Olivo</dc:creator>
  <cp:lastModifiedBy>Juan M. Ardila Gutiérrez</cp:lastModifiedBy>
  <cp:lastPrinted>2018-05-08T16:34:23Z</cp:lastPrinted>
  <dcterms:created xsi:type="dcterms:W3CDTF">2018-05-08T16:08:15Z</dcterms:created>
  <dcterms:modified xsi:type="dcterms:W3CDTF">2019-04-22T18:16:18Z</dcterms:modified>
</cp:coreProperties>
</file>