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ontilla\Desktop\Unidad Completa\Reclamacion de Prestadoras\"/>
    </mc:Choice>
  </mc:AlternateContent>
  <bookViews>
    <workbookView xWindow="0" yWindow="0" windowWidth="15345" windowHeight="4635"/>
  </bookViews>
  <sheets>
    <sheet name="TOTAL TRIMESTRE POR REGION" sheetId="2" r:id="rId1"/>
    <sheet name="TOTAL TRIMESTRE " sheetId="1" r:id="rId2"/>
    <sheet name="TOTAL POR JULIO" sheetId="3" r:id="rId3"/>
    <sheet name="TOTAL POR AGOSTO" sheetId="7" r:id="rId4"/>
    <sheet name="TOTAL POR SEPTIEMBRE" sheetId="8" r:id="rId5"/>
    <sheet name="TOTAL MES JULIO POR REGION" sheetId="4" r:id="rId6"/>
    <sheet name="TOTAL MES AGOSTO POR REGION" sheetId="5" r:id="rId7"/>
    <sheet name="TOTAL MES SEPTIEMBRE POR REGION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 l="1"/>
  <c r="M13" i="5"/>
  <c r="M9" i="5"/>
  <c r="M10" i="5"/>
  <c r="M11" i="5"/>
  <c r="M14" i="5"/>
  <c r="M15" i="5"/>
  <c r="M16" i="5"/>
  <c r="M17" i="5"/>
  <c r="M18" i="5"/>
  <c r="M19" i="5"/>
  <c r="M20" i="5"/>
  <c r="M8" i="5"/>
  <c r="M7" i="5"/>
  <c r="K12" i="5"/>
  <c r="X40" i="2"/>
  <c r="X41" i="2"/>
  <c r="X42" i="2"/>
  <c r="X43" i="2"/>
  <c r="X44" i="2"/>
  <c r="X45" i="2"/>
  <c r="X46" i="2"/>
  <c r="X39" i="2"/>
  <c r="W40" i="2"/>
  <c r="W41" i="2"/>
  <c r="W42" i="2"/>
  <c r="W43" i="2"/>
  <c r="W44" i="2"/>
  <c r="W45" i="2"/>
  <c r="W46" i="2"/>
  <c r="W39" i="2"/>
  <c r="X26" i="2"/>
  <c r="X27" i="2"/>
  <c r="X28" i="2"/>
  <c r="X29" i="2"/>
  <c r="X30" i="2"/>
  <c r="X31" i="2"/>
  <c r="X32" i="2"/>
  <c r="X33" i="2"/>
  <c r="X34" i="2"/>
  <c r="X25" i="2"/>
  <c r="W26" i="2"/>
  <c r="W27" i="2"/>
  <c r="W28" i="2"/>
  <c r="W29" i="2"/>
  <c r="W30" i="2"/>
  <c r="W31" i="2"/>
  <c r="W32" i="2"/>
  <c r="W33" i="2"/>
  <c r="W34" i="2"/>
  <c r="W2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7" i="2"/>
  <c r="Q40" i="2"/>
  <c r="Q41" i="2"/>
  <c r="Q42" i="2"/>
  <c r="Q43" i="2"/>
  <c r="Q44" i="2"/>
  <c r="Q45" i="2"/>
  <c r="Q46" i="2"/>
  <c r="Q39" i="2"/>
  <c r="P40" i="2"/>
  <c r="P41" i="2"/>
  <c r="P42" i="2"/>
  <c r="P43" i="2"/>
  <c r="P44" i="2"/>
  <c r="P45" i="2"/>
  <c r="P46" i="2"/>
  <c r="P39" i="2"/>
  <c r="Q26" i="2"/>
  <c r="Q27" i="2"/>
  <c r="Q28" i="2"/>
  <c r="Q29" i="2"/>
  <c r="Q30" i="2"/>
  <c r="Q31" i="2"/>
  <c r="Q32" i="2"/>
  <c r="Q33" i="2"/>
  <c r="Q34" i="2"/>
  <c r="Q25" i="2"/>
  <c r="P26" i="2"/>
  <c r="P27" i="2"/>
  <c r="P28" i="2"/>
  <c r="P29" i="2"/>
  <c r="P30" i="2"/>
  <c r="P31" i="2"/>
  <c r="P32" i="2"/>
  <c r="P33" i="2"/>
  <c r="P34" i="2"/>
  <c r="P25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7" i="2"/>
  <c r="J40" i="2"/>
  <c r="J41" i="2"/>
  <c r="J42" i="2"/>
  <c r="J43" i="2"/>
  <c r="J44" i="2"/>
  <c r="J45" i="2"/>
  <c r="J46" i="2"/>
  <c r="J39" i="2"/>
  <c r="I40" i="2"/>
  <c r="I41" i="2"/>
  <c r="I42" i="2"/>
  <c r="I43" i="2"/>
  <c r="I44" i="2"/>
  <c r="I45" i="2"/>
  <c r="I46" i="2"/>
  <c r="I39" i="2"/>
  <c r="J26" i="2"/>
  <c r="J27" i="2"/>
  <c r="J28" i="2"/>
  <c r="J29" i="2"/>
  <c r="J30" i="2"/>
  <c r="J31" i="2"/>
  <c r="J32" i="2"/>
  <c r="J33" i="2"/>
  <c r="J34" i="2"/>
  <c r="J25" i="2"/>
  <c r="I26" i="2"/>
  <c r="I27" i="2"/>
  <c r="I28" i="2"/>
  <c r="I29" i="2"/>
  <c r="I30" i="2"/>
  <c r="I31" i="2"/>
  <c r="I32" i="2"/>
  <c r="I33" i="2"/>
  <c r="I34" i="2"/>
  <c r="I25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7" i="2"/>
  <c r="C40" i="2"/>
  <c r="C41" i="2"/>
  <c r="C42" i="2"/>
  <c r="C43" i="2"/>
  <c r="C44" i="2"/>
  <c r="C45" i="2"/>
  <c r="C46" i="2"/>
  <c r="C39" i="2"/>
  <c r="B40" i="2"/>
  <c r="B41" i="2"/>
  <c r="B42" i="2"/>
  <c r="B43" i="2"/>
  <c r="B44" i="2"/>
  <c r="B45" i="2"/>
  <c r="B46" i="2"/>
  <c r="B39" i="2"/>
  <c r="C26" i="2"/>
  <c r="C27" i="2"/>
  <c r="C28" i="2"/>
  <c r="C29" i="2"/>
  <c r="C30" i="2"/>
  <c r="C31" i="2"/>
  <c r="C32" i="2"/>
  <c r="C33" i="2"/>
  <c r="C34" i="2"/>
  <c r="C25" i="2"/>
  <c r="B26" i="2"/>
  <c r="B27" i="2"/>
  <c r="B28" i="2"/>
  <c r="B29" i="2"/>
  <c r="B30" i="2"/>
  <c r="B31" i="2"/>
  <c r="B32" i="2"/>
  <c r="B33" i="2"/>
  <c r="B34" i="2"/>
  <c r="B25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7" i="2"/>
  <c r="D79" i="1"/>
  <c r="D72" i="1"/>
  <c r="D73" i="1"/>
  <c r="D74" i="1"/>
  <c r="D75" i="1"/>
  <c r="D76" i="1"/>
  <c r="D77" i="1"/>
  <c r="D78" i="1"/>
  <c r="D80" i="1"/>
  <c r="D81" i="1"/>
  <c r="D40" i="1"/>
  <c r="C34" i="7" l="1"/>
  <c r="B34" i="7"/>
  <c r="Z44" i="6" l="1"/>
  <c r="Z45" i="6"/>
  <c r="Z15" i="4"/>
  <c r="Z42" i="4"/>
  <c r="D43" i="2" l="1"/>
  <c r="D28" i="2"/>
  <c r="F28" i="2" s="1"/>
  <c r="D29" i="2"/>
  <c r="D17" i="2"/>
  <c r="D7" i="2"/>
  <c r="Z46" i="6" l="1"/>
  <c r="K25" i="6"/>
  <c r="C35" i="4"/>
  <c r="C21" i="4"/>
  <c r="Z46" i="5" l="1"/>
  <c r="Z45" i="5"/>
  <c r="Z43" i="5"/>
  <c r="K8" i="6"/>
  <c r="K13" i="6"/>
  <c r="Z26" i="6"/>
  <c r="Z17" i="6"/>
  <c r="Z16" i="6"/>
  <c r="R46" i="6"/>
  <c r="R45" i="6"/>
  <c r="R43" i="6"/>
  <c r="R26" i="6"/>
  <c r="R17" i="6"/>
  <c r="D34" i="6"/>
  <c r="D28" i="6"/>
  <c r="D18" i="6"/>
  <c r="D17" i="6"/>
  <c r="X35" i="5"/>
  <c r="Y35" i="5"/>
  <c r="R43" i="5"/>
  <c r="R7" i="5"/>
  <c r="Y32" i="2"/>
  <c r="R30" i="2"/>
  <c r="R26" i="2"/>
  <c r="R7" i="2"/>
  <c r="I47" i="2"/>
  <c r="D18" i="2"/>
  <c r="D16" i="2"/>
  <c r="R18" i="2" l="1"/>
  <c r="K9" i="2"/>
  <c r="K13" i="2"/>
  <c r="K8" i="2"/>
  <c r="R28" i="6" l="1"/>
  <c r="R18" i="6"/>
  <c r="K32" i="6"/>
  <c r="K14" i="6"/>
  <c r="D26" i="6"/>
  <c r="D81" i="3"/>
  <c r="D47" i="3"/>
  <c r="K11" i="2"/>
  <c r="D19" i="2"/>
  <c r="D26" i="2"/>
  <c r="C21" i="2"/>
  <c r="B21" i="2" l="1"/>
  <c r="Z31" i="4" l="1"/>
  <c r="D16" i="6"/>
  <c r="Z32" i="6"/>
  <c r="R41" i="6"/>
  <c r="R30" i="6"/>
  <c r="K25" i="5"/>
  <c r="K13" i="5"/>
  <c r="K12" i="4" l="1"/>
  <c r="D46" i="3"/>
  <c r="D45" i="3"/>
  <c r="D44" i="3"/>
  <c r="D43" i="3"/>
  <c r="D42" i="3"/>
  <c r="D41" i="3"/>
  <c r="D40" i="3"/>
  <c r="D39" i="3"/>
  <c r="D38" i="3"/>
  <c r="D22" i="3"/>
  <c r="D23" i="3"/>
  <c r="D24" i="3"/>
  <c r="D25" i="3"/>
  <c r="D26" i="3"/>
  <c r="D27" i="3"/>
  <c r="D28" i="3"/>
  <c r="D29" i="3"/>
  <c r="D30" i="3"/>
  <c r="D21" i="3"/>
  <c r="D64" i="1"/>
  <c r="D63" i="1"/>
  <c r="D62" i="1"/>
  <c r="D61" i="1"/>
  <c r="D60" i="1"/>
  <c r="D59" i="1"/>
  <c r="D58" i="1"/>
  <c r="D57" i="1"/>
  <c r="D56" i="1"/>
  <c r="D55" i="1"/>
  <c r="D39" i="1"/>
  <c r="D41" i="1"/>
  <c r="D42" i="1"/>
  <c r="D43" i="1"/>
  <c r="D44" i="1"/>
  <c r="D45" i="1"/>
  <c r="D46" i="1"/>
  <c r="D47" i="1"/>
  <c r="D38" i="1"/>
  <c r="D22" i="1"/>
  <c r="D23" i="1"/>
  <c r="D24" i="1"/>
  <c r="D25" i="1"/>
  <c r="D26" i="1"/>
  <c r="D27" i="1"/>
  <c r="D28" i="1"/>
  <c r="D29" i="1"/>
  <c r="D30" i="1"/>
  <c r="D21" i="1"/>
  <c r="D41" i="2"/>
  <c r="D20" i="2"/>
  <c r="D46" i="4" l="1"/>
  <c r="Z32" i="4" l="1"/>
  <c r="Z30" i="4"/>
  <c r="Z26" i="4"/>
  <c r="Z25" i="4"/>
  <c r="Z19" i="4"/>
  <c r="Z16" i="4"/>
  <c r="Z7" i="4"/>
  <c r="K42" i="4"/>
  <c r="D27" i="4"/>
  <c r="D28" i="4"/>
  <c r="D18" i="4"/>
  <c r="Z42" i="6"/>
  <c r="Z30" i="6"/>
  <c r="Z25" i="6"/>
  <c r="Z18" i="6"/>
  <c r="AB18" i="6" s="1"/>
  <c r="Z15" i="6"/>
  <c r="Z14" i="6"/>
  <c r="Z10" i="6"/>
  <c r="Z7" i="6"/>
  <c r="R32" i="6"/>
  <c r="R31" i="6"/>
  <c r="R16" i="6"/>
  <c r="R14" i="6"/>
  <c r="R9" i="6"/>
  <c r="R7" i="6"/>
  <c r="K44" i="6"/>
  <c r="K33" i="6"/>
  <c r="K30" i="6"/>
  <c r="J21" i="6"/>
  <c r="D30" i="6"/>
  <c r="D20" i="6"/>
  <c r="D15" i="6"/>
  <c r="D14" i="6"/>
  <c r="D8" i="6"/>
  <c r="Z44" i="5"/>
  <c r="Z42" i="5"/>
  <c r="Z32" i="5"/>
  <c r="Z30" i="5"/>
  <c r="Z26" i="5"/>
  <c r="Z20" i="5"/>
  <c r="Z19" i="5"/>
  <c r="Z18" i="5"/>
  <c r="Z17" i="5"/>
  <c r="Z16" i="5"/>
  <c r="Z15" i="5"/>
  <c r="Z14" i="5"/>
  <c r="Z13" i="5"/>
  <c r="Z12" i="5"/>
  <c r="Z11" i="5"/>
  <c r="Z10" i="5"/>
  <c r="Z9" i="5"/>
  <c r="Z7" i="5"/>
  <c r="R45" i="5"/>
  <c r="R41" i="5"/>
  <c r="R34" i="5"/>
  <c r="R33" i="5"/>
  <c r="R32" i="5"/>
  <c r="R31" i="5"/>
  <c r="R30" i="5"/>
  <c r="R29" i="5"/>
  <c r="R28" i="5"/>
  <c r="R27" i="5"/>
  <c r="R26" i="5"/>
  <c r="R19" i="5"/>
  <c r="R18" i="5"/>
  <c r="R17" i="5"/>
  <c r="R14" i="5"/>
  <c r="R9" i="5"/>
  <c r="K44" i="5"/>
  <c r="K42" i="5"/>
  <c r="K41" i="5"/>
  <c r="K32" i="5"/>
  <c r="K26" i="5"/>
  <c r="K14" i="5"/>
  <c r="K9" i="5"/>
  <c r="K8" i="5"/>
  <c r="Z13" i="4"/>
  <c r="R46" i="4"/>
  <c r="R43" i="4"/>
  <c r="R41" i="4"/>
  <c r="R34" i="4"/>
  <c r="R33" i="4"/>
  <c r="R32" i="4"/>
  <c r="R31" i="4"/>
  <c r="R30" i="4"/>
  <c r="R29" i="4"/>
  <c r="R28" i="4"/>
  <c r="R27" i="4"/>
  <c r="R25" i="4"/>
  <c r="R20" i="4"/>
  <c r="R19" i="4"/>
  <c r="R17" i="4"/>
  <c r="R16" i="4"/>
  <c r="R7" i="4"/>
  <c r="K44" i="4"/>
  <c r="K43" i="4"/>
  <c r="K41" i="4"/>
  <c r="D43" i="4"/>
  <c r="D26" i="4"/>
  <c r="D20" i="4"/>
  <c r="D19" i="4"/>
  <c r="D17" i="4"/>
  <c r="D16" i="4"/>
  <c r="D15" i="4"/>
  <c r="D45" i="4" l="1"/>
  <c r="D44" i="4"/>
  <c r="D42" i="4"/>
  <c r="D41" i="4"/>
  <c r="D39" i="4"/>
  <c r="D40" i="4"/>
  <c r="Y21" i="6" l="1"/>
  <c r="AA8" i="6"/>
  <c r="AA9" i="6"/>
  <c r="AA10" i="6"/>
  <c r="AB10" i="6" s="1"/>
  <c r="AA11" i="6"/>
  <c r="AA12" i="6"/>
  <c r="AA13" i="6"/>
  <c r="AA14" i="6"/>
  <c r="AB14" i="6" s="1"/>
  <c r="AA15" i="6"/>
  <c r="AB15" i="6" s="1"/>
  <c r="AA16" i="6"/>
  <c r="AB16" i="6" s="1"/>
  <c r="AA17" i="6"/>
  <c r="AB17" i="6" s="1"/>
  <c r="AA18" i="6"/>
  <c r="AA19" i="6"/>
  <c r="AA20" i="6"/>
  <c r="AA7" i="6"/>
  <c r="J21" i="5"/>
  <c r="Q47" i="5"/>
  <c r="S40" i="5"/>
  <c r="S41" i="5"/>
  <c r="T41" i="5" s="1"/>
  <c r="S42" i="5"/>
  <c r="S43" i="5"/>
  <c r="T43" i="5" s="1"/>
  <c r="S44" i="5"/>
  <c r="S45" i="5"/>
  <c r="T45" i="5" s="1"/>
  <c r="S46" i="5"/>
  <c r="S39" i="5"/>
  <c r="Q35" i="5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25" i="5"/>
  <c r="Q21" i="5"/>
  <c r="S8" i="5"/>
  <c r="T8" i="5" s="1"/>
  <c r="S9" i="5"/>
  <c r="T9" i="5" s="1"/>
  <c r="S10" i="5"/>
  <c r="T10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S17" i="5"/>
  <c r="T17" i="5" s="1"/>
  <c r="S18" i="5"/>
  <c r="T18" i="5" s="1"/>
  <c r="S19" i="5"/>
  <c r="T19" i="5" s="1"/>
  <c r="S20" i="5"/>
  <c r="T20" i="5" s="1"/>
  <c r="S7" i="5"/>
  <c r="T7" i="5" s="1"/>
  <c r="L40" i="5"/>
  <c r="L41" i="5"/>
  <c r="M41" i="5" s="1"/>
  <c r="L42" i="5"/>
  <c r="M42" i="5" s="1"/>
  <c r="L43" i="5"/>
  <c r="L44" i="5"/>
  <c r="M44" i="5" s="1"/>
  <c r="L45" i="5"/>
  <c r="L46" i="5"/>
  <c r="L39" i="5"/>
  <c r="L8" i="4"/>
  <c r="L9" i="4"/>
  <c r="L10" i="4"/>
  <c r="L11" i="4"/>
  <c r="L12" i="4"/>
  <c r="M12" i="4" s="1"/>
  <c r="L13" i="4"/>
  <c r="L14" i="4"/>
  <c r="L15" i="4"/>
  <c r="L16" i="4"/>
  <c r="L17" i="4"/>
  <c r="L18" i="4"/>
  <c r="L19" i="4"/>
  <c r="L20" i="4"/>
  <c r="AA42" i="5"/>
  <c r="AB42" i="5" s="1"/>
  <c r="AA43" i="5"/>
  <c r="AB43" i="5" s="1"/>
  <c r="AA46" i="5"/>
  <c r="AB46" i="5" s="1"/>
  <c r="AA39" i="5"/>
  <c r="AA26" i="5"/>
  <c r="AB26" i="5" s="1"/>
  <c r="AA27" i="5"/>
  <c r="AA28" i="5"/>
  <c r="AA29" i="5"/>
  <c r="AA30" i="5"/>
  <c r="AB30" i="5" s="1"/>
  <c r="AA31" i="5"/>
  <c r="AA32" i="5"/>
  <c r="AB32" i="5" s="1"/>
  <c r="AA33" i="5"/>
  <c r="AA34" i="5"/>
  <c r="AA25" i="5"/>
  <c r="Z31" i="5"/>
  <c r="AA9" i="5"/>
  <c r="AB9" i="5" s="1"/>
  <c r="Y10" i="2"/>
  <c r="Y13" i="2"/>
  <c r="AA14" i="5"/>
  <c r="AB14" i="5" s="1"/>
  <c r="AA17" i="5"/>
  <c r="AB17" i="5" s="1"/>
  <c r="AA18" i="5"/>
  <c r="AB18" i="5" s="1"/>
  <c r="Y19" i="2"/>
  <c r="AA20" i="5"/>
  <c r="AB20" i="5" s="1"/>
  <c r="Y7" i="2"/>
  <c r="AA10" i="5"/>
  <c r="AB10" i="5" s="1"/>
  <c r="X21" i="5"/>
  <c r="AA41" i="5"/>
  <c r="AA45" i="5"/>
  <c r="AB45" i="5" s="1"/>
  <c r="AA8" i="5"/>
  <c r="AA12" i="5"/>
  <c r="AB12" i="5" s="1"/>
  <c r="AA16" i="5"/>
  <c r="AB16" i="5" s="1"/>
  <c r="S25" i="2"/>
  <c r="E45" i="2"/>
  <c r="F45" i="2" s="1"/>
  <c r="E44" i="2"/>
  <c r="F44" i="2" s="1"/>
  <c r="E43" i="2"/>
  <c r="F43" i="2" s="1"/>
  <c r="E41" i="2"/>
  <c r="F41" i="2" s="1"/>
  <c r="D8" i="2"/>
  <c r="E9" i="2"/>
  <c r="D11" i="2"/>
  <c r="C85" i="8"/>
  <c r="C68" i="8"/>
  <c r="C51" i="8"/>
  <c r="C34" i="8"/>
  <c r="B34" i="8"/>
  <c r="B12" i="8" s="1"/>
  <c r="C85" i="7"/>
  <c r="C51" i="7"/>
  <c r="D39" i="7"/>
  <c r="D40" i="7"/>
  <c r="D41" i="7"/>
  <c r="D42" i="7"/>
  <c r="D43" i="7"/>
  <c r="D44" i="7"/>
  <c r="D45" i="7"/>
  <c r="D46" i="7"/>
  <c r="D47" i="7"/>
  <c r="D38" i="7"/>
  <c r="D22" i="7"/>
  <c r="D23" i="7"/>
  <c r="D24" i="7"/>
  <c r="D25" i="7"/>
  <c r="D26" i="7"/>
  <c r="D27" i="7"/>
  <c r="D28" i="7"/>
  <c r="D29" i="7"/>
  <c r="D30" i="7"/>
  <c r="D21" i="7"/>
  <c r="AA40" i="6"/>
  <c r="AA41" i="6"/>
  <c r="AB41" i="6" s="1"/>
  <c r="AA42" i="6"/>
  <c r="AB42" i="6" s="1"/>
  <c r="AA43" i="6"/>
  <c r="AB43" i="6" s="1"/>
  <c r="AA44" i="6"/>
  <c r="AB44" i="6" s="1"/>
  <c r="AA45" i="6"/>
  <c r="AB45" i="6" s="1"/>
  <c r="AA46" i="6"/>
  <c r="AB46" i="6" s="1"/>
  <c r="AA26" i="6"/>
  <c r="AB26" i="6" s="1"/>
  <c r="AA27" i="6"/>
  <c r="AB27" i="6" s="1"/>
  <c r="AA28" i="6"/>
  <c r="AB28" i="6" s="1"/>
  <c r="AA29" i="6"/>
  <c r="AB29" i="6" s="1"/>
  <c r="AA30" i="6"/>
  <c r="AB30" i="6" s="1"/>
  <c r="AA31" i="6"/>
  <c r="AB31" i="6" s="1"/>
  <c r="AA32" i="6"/>
  <c r="AB32" i="6" s="1"/>
  <c r="AA33" i="6"/>
  <c r="AB33" i="6" s="1"/>
  <c r="AA34" i="6"/>
  <c r="AB34" i="6" s="1"/>
  <c r="AA25" i="6"/>
  <c r="AB25" i="6" s="1"/>
  <c r="Y35" i="6"/>
  <c r="S43" i="6"/>
  <c r="T43" i="6" s="1"/>
  <c r="S40" i="6"/>
  <c r="S41" i="6"/>
  <c r="T41" i="6" s="1"/>
  <c r="S44" i="6"/>
  <c r="S45" i="6"/>
  <c r="T45" i="6" s="1"/>
  <c r="Q35" i="6"/>
  <c r="S26" i="6"/>
  <c r="T26" i="6" s="1"/>
  <c r="S27" i="6"/>
  <c r="S28" i="6"/>
  <c r="T28" i="6" s="1"/>
  <c r="S29" i="6"/>
  <c r="S30" i="6"/>
  <c r="T30" i="6" s="1"/>
  <c r="S31" i="6"/>
  <c r="T31" i="6" s="1"/>
  <c r="S32" i="6"/>
  <c r="T32" i="6" s="1"/>
  <c r="S33" i="6"/>
  <c r="S34" i="6"/>
  <c r="S25" i="6"/>
  <c r="Q21" i="6"/>
  <c r="S8" i="6"/>
  <c r="T8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7" i="6"/>
  <c r="T7" i="6" s="1"/>
  <c r="J47" i="6"/>
  <c r="L40" i="6"/>
  <c r="L41" i="6"/>
  <c r="L42" i="6"/>
  <c r="L43" i="6"/>
  <c r="L44" i="6"/>
  <c r="M44" i="6" s="1"/>
  <c r="L45" i="6"/>
  <c r="L46" i="6"/>
  <c r="L39" i="6"/>
  <c r="J35" i="6"/>
  <c r="L34" i="6"/>
  <c r="L26" i="6"/>
  <c r="L27" i="6"/>
  <c r="L28" i="6"/>
  <c r="L29" i="6"/>
  <c r="L30" i="6"/>
  <c r="M30" i="6" s="1"/>
  <c r="L31" i="6"/>
  <c r="L32" i="6"/>
  <c r="M32" i="6" s="1"/>
  <c r="L33" i="6"/>
  <c r="M33" i="6" s="1"/>
  <c r="L25" i="6"/>
  <c r="L8" i="6"/>
  <c r="M8" i="6" s="1"/>
  <c r="L9" i="6"/>
  <c r="M9" i="6" s="1"/>
  <c r="L10" i="6"/>
  <c r="L11" i="6"/>
  <c r="M11" i="6" s="1"/>
  <c r="L12" i="6"/>
  <c r="L13" i="6"/>
  <c r="M13" i="6" s="1"/>
  <c r="L14" i="6"/>
  <c r="M14" i="6" s="1"/>
  <c r="L15" i="6"/>
  <c r="L16" i="6"/>
  <c r="L17" i="6"/>
  <c r="L18" i="6"/>
  <c r="L19" i="6"/>
  <c r="L20" i="6"/>
  <c r="L7" i="6"/>
  <c r="C47" i="6"/>
  <c r="E26" i="6"/>
  <c r="F26" i="6" s="1"/>
  <c r="E40" i="6"/>
  <c r="E41" i="6"/>
  <c r="E42" i="6"/>
  <c r="E43" i="6"/>
  <c r="E44" i="6"/>
  <c r="E45" i="6"/>
  <c r="E46" i="6"/>
  <c r="E39" i="6"/>
  <c r="C35" i="6"/>
  <c r="S26" i="4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J47" i="5"/>
  <c r="F26" i="2"/>
  <c r="E28" i="6"/>
  <c r="F28" i="6" s="1"/>
  <c r="E29" i="6"/>
  <c r="F29" i="6" s="1"/>
  <c r="E32" i="6"/>
  <c r="F32" i="6" s="1"/>
  <c r="E33" i="6"/>
  <c r="F33" i="6" s="1"/>
  <c r="F34" i="2"/>
  <c r="C21" i="6"/>
  <c r="E8" i="6"/>
  <c r="F8" i="6" s="1"/>
  <c r="E9" i="6"/>
  <c r="E10" i="6"/>
  <c r="E11" i="6"/>
  <c r="E12" i="6"/>
  <c r="E13" i="6"/>
  <c r="E14" i="6"/>
  <c r="F14" i="6" s="1"/>
  <c r="E15" i="6"/>
  <c r="F15" i="6" s="1"/>
  <c r="E16" i="6"/>
  <c r="F16" i="6" s="1"/>
  <c r="E17" i="6"/>
  <c r="F17" i="6" s="1"/>
  <c r="E18" i="6"/>
  <c r="F18" i="6" s="1"/>
  <c r="E19" i="6"/>
  <c r="E20" i="6"/>
  <c r="F20" i="6" s="1"/>
  <c r="E7" i="6"/>
  <c r="J35" i="5"/>
  <c r="L26" i="5"/>
  <c r="M26" i="5" s="1"/>
  <c r="L27" i="5"/>
  <c r="L28" i="5"/>
  <c r="L29" i="5"/>
  <c r="L30" i="5"/>
  <c r="L31" i="5"/>
  <c r="L32" i="5"/>
  <c r="M32" i="5" s="1"/>
  <c r="L33" i="5"/>
  <c r="L34" i="5"/>
  <c r="L25" i="5"/>
  <c r="M25" i="5" s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7" i="5"/>
  <c r="C47" i="5"/>
  <c r="E40" i="5"/>
  <c r="E41" i="5"/>
  <c r="E42" i="5"/>
  <c r="E43" i="5"/>
  <c r="E44" i="5"/>
  <c r="E45" i="5"/>
  <c r="E46" i="5"/>
  <c r="E39" i="5"/>
  <c r="C35" i="5"/>
  <c r="E26" i="5"/>
  <c r="E27" i="5"/>
  <c r="E28" i="5"/>
  <c r="E29" i="5"/>
  <c r="E30" i="5"/>
  <c r="E31" i="5"/>
  <c r="E32" i="5"/>
  <c r="E33" i="5"/>
  <c r="E34" i="5"/>
  <c r="E25" i="5"/>
  <c r="C2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7" i="5"/>
  <c r="AA40" i="4"/>
  <c r="AA41" i="4"/>
  <c r="AA42" i="4"/>
  <c r="AB42" i="4" s="1"/>
  <c r="AA43" i="4"/>
  <c r="AA44" i="4"/>
  <c r="AA45" i="4"/>
  <c r="AA46" i="4"/>
  <c r="AA39" i="4"/>
  <c r="Y47" i="4"/>
  <c r="Q49" i="5" l="1"/>
  <c r="C49" i="5"/>
  <c r="R14" i="2"/>
  <c r="R32" i="2"/>
  <c r="Y33" i="2"/>
  <c r="S35" i="5"/>
  <c r="D25" i="2"/>
  <c r="F25" i="2" s="1"/>
  <c r="D45" i="2"/>
  <c r="R9" i="2"/>
  <c r="R25" i="2"/>
  <c r="T25" i="2" s="1"/>
  <c r="D14" i="2"/>
  <c r="D30" i="2"/>
  <c r="D46" i="2"/>
  <c r="R20" i="2"/>
  <c r="Y25" i="2"/>
  <c r="D15" i="2"/>
  <c r="D27" i="2"/>
  <c r="K33" i="2"/>
  <c r="K29" i="2"/>
  <c r="R19" i="2"/>
  <c r="R27" i="2"/>
  <c r="R31" i="2"/>
  <c r="Y30" i="2"/>
  <c r="D34" i="7"/>
  <c r="C85" i="1"/>
  <c r="C68" i="1"/>
  <c r="E17" i="2"/>
  <c r="F17" i="2" s="1"/>
  <c r="C34" i="1"/>
  <c r="L40" i="2"/>
  <c r="E13" i="2"/>
  <c r="AA35" i="6"/>
  <c r="AA21" i="6"/>
  <c r="S46" i="2"/>
  <c r="S42" i="2"/>
  <c r="S33" i="2"/>
  <c r="S29" i="2"/>
  <c r="S27" i="2"/>
  <c r="S31" i="2"/>
  <c r="S35" i="6"/>
  <c r="S9" i="2"/>
  <c r="S21" i="6"/>
  <c r="L47" i="6"/>
  <c r="L35" i="6"/>
  <c r="L21" i="6"/>
  <c r="J49" i="6"/>
  <c r="E39" i="2"/>
  <c r="F39" i="2" s="1"/>
  <c r="E42" i="2"/>
  <c r="F42" i="2" s="1"/>
  <c r="E46" i="2"/>
  <c r="E47" i="6"/>
  <c r="C49" i="6"/>
  <c r="E21" i="6"/>
  <c r="D10" i="2"/>
  <c r="Z32" i="2"/>
  <c r="AA32" i="2" s="1"/>
  <c r="Z28" i="2"/>
  <c r="AA35" i="5"/>
  <c r="S47" i="5"/>
  <c r="S43" i="2"/>
  <c r="S32" i="2"/>
  <c r="S26" i="2"/>
  <c r="T26" i="2" s="1"/>
  <c r="S34" i="2"/>
  <c r="S15" i="2"/>
  <c r="T15" i="2" s="1"/>
  <c r="S13" i="2"/>
  <c r="T13" i="2" s="1"/>
  <c r="S11" i="2"/>
  <c r="T11" i="2" s="1"/>
  <c r="S18" i="2"/>
  <c r="S14" i="2"/>
  <c r="S10" i="2"/>
  <c r="T10" i="2" s="1"/>
  <c r="S21" i="5"/>
  <c r="L44" i="2"/>
  <c r="M44" i="2" s="1"/>
  <c r="L47" i="5"/>
  <c r="L35" i="5"/>
  <c r="L21" i="5"/>
  <c r="E21" i="5"/>
  <c r="D44" i="2"/>
  <c r="E47" i="5"/>
  <c r="E35" i="5"/>
  <c r="AA47" i="4"/>
  <c r="Z34" i="2"/>
  <c r="Z30" i="2"/>
  <c r="AA30" i="2" s="1"/>
  <c r="Z26" i="2"/>
  <c r="Z10" i="2"/>
  <c r="AA10" i="2" s="1"/>
  <c r="Z16" i="2"/>
  <c r="Z12" i="2"/>
  <c r="Z8" i="2"/>
  <c r="S30" i="2"/>
  <c r="T30" i="2" s="1"/>
  <c r="S28" i="2"/>
  <c r="S19" i="2"/>
  <c r="S17" i="2"/>
  <c r="S7" i="2"/>
  <c r="T7" i="2" s="1"/>
  <c r="L42" i="2"/>
  <c r="L46" i="2"/>
  <c r="L39" i="2"/>
  <c r="L43" i="2"/>
  <c r="L33" i="2"/>
  <c r="L29" i="2"/>
  <c r="L25" i="2"/>
  <c r="L31" i="2"/>
  <c r="L27" i="2"/>
  <c r="L8" i="2"/>
  <c r="M8" i="2" s="1"/>
  <c r="J21" i="2"/>
  <c r="E40" i="2"/>
  <c r="F40" i="2" s="1"/>
  <c r="D40" i="2"/>
  <c r="E19" i="2"/>
  <c r="F19" i="2" s="1"/>
  <c r="AA40" i="5"/>
  <c r="E34" i="6"/>
  <c r="F34" i="6" s="1"/>
  <c r="AA44" i="5"/>
  <c r="AB44" i="5" s="1"/>
  <c r="AA15" i="5"/>
  <c r="AB15" i="5" s="1"/>
  <c r="D33" i="6"/>
  <c r="E30" i="6"/>
  <c r="F30" i="6" s="1"/>
  <c r="S39" i="6"/>
  <c r="F29" i="2"/>
  <c r="AA11" i="5"/>
  <c r="AB11" i="5" s="1"/>
  <c r="Y47" i="6"/>
  <c r="S40" i="2"/>
  <c r="AA19" i="5"/>
  <c r="AB19" i="5" s="1"/>
  <c r="L41" i="2"/>
  <c r="L45" i="2"/>
  <c r="S20" i="2"/>
  <c r="S16" i="2"/>
  <c r="S12" i="2"/>
  <c r="T12" i="2" s="1"/>
  <c r="S8" i="2"/>
  <c r="T8" i="2" s="1"/>
  <c r="Q35" i="2"/>
  <c r="S44" i="2"/>
  <c r="D12" i="2"/>
  <c r="D42" i="2"/>
  <c r="J35" i="2"/>
  <c r="Z13" i="2"/>
  <c r="AA13" i="2" s="1"/>
  <c r="D13" i="2"/>
  <c r="C35" i="2"/>
  <c r="D39" i="2"/>
  <c r="L32" i="2"/>
  <c r="L28" i="2"/>
  <c r="L34" i="2"/>
  <c r="L30" i="2"/>
  <c r="L26" i="2"/>
  <c r="Z25" i="2"/>
  <c r="Z31" i="2"/>
  <c r="AA31" i="2" s="1"/>
  <c r="Z27" i="2"/>
  <c r="Z33" i="2"/>
  <c r="X35" i="2"/>
  <c r="Q21" i="2"/>
  <c r="Z29" i="2"/>
  <c r="E20" i="2"/>
  <c r="F20" i="2" s="1"/>
  <c r="E16" i="2"/>
  <c r="F16" i="2" s="1"/>
  <c r="E12" i="2"/>
  <c r="E8" i="2"/>
  <c r="F8" i="2" s="1"/>
  <c r="C47" i="2"/>
  <c r="Z19" i="2"/>
  <c r="AA19" i="2" s="1"/>
  <c r="Z15" i="2"/>
  <c r="Z11" i="2"/>
  <c r="Z40" i="2"/>
  <c r="L12" i="2"/>
  <c r="L20" i="2"/>
  <c r="E11" i="2"/>
  <c r="F11" i="2" s="1"/>
  <c r="E15" i="2"/>
  <c r="L16" i="2"/>
  <c r="S39" i="2"/>
  <c r="F31" i="2"/>
  <c r="D31" i="2"/>
  <c r="D32" i="6"/>
  <c r="E25" i="6"/>
  <c r="F25" i="6" s="1"/>
  <c r="E31" i="6"/>
  <c r="F31" i="6" s="1"/>
  <c r="E27" i="6"/>
  <c r="F27" i="6" s="1"/>
  <c r="Q47" i="6"/>
  <c r="AA39" i="6"/>
  <c r="AA47" i="6" s="1"/>
  <c r="AA13" i="5"/>
  <c r="AB13" i="5" s="1"/>
  <c r="Y47" i="5"/>
  <c r="Z9" i="2"/>
  <c r="Z17" i="2"/>
  <c r="Z41" i="2"/>
  <c r="Z45" i="2"/>
  <c r="Z18" i="2"/>
  <c r="Z42" i="2"/>
  <c r="Z46" i="2"/>
  <c r="S46" i="6"/>
  <c r="T46" i="6" s="1"/>
  <c r="S42" i="6"/>
  <c r="AA7" i="5"/>
  <c r="AB7" i="5" s="1"/>
  <c r="Z43" i="2"/>
  <c r="D31" i="6"/>
  <c r="Z20" i="2"/>
  <c r="L19" i="2"/>
  <c r="L11" i="2"/>
  <c r="M11" i="2" s="1"/>
  <c r="L18" i="2"/>
  <c r="L14" i="2"/>
  <c r="L10" i="2"/>
  <c r="L9" i="2"/>
  <c r="L15" i="2"/>
  <c r="L17" i="2"/>
  <c r="L13" i="2"/>
  <c r="M13" i="2" s="1"/>
  <c r="L7" i="2"/>
  <c r="AB31" i="5"/>
  <c r="Z33" i="5"/>
  <c r="AB33" i="5" s="1"/>
  <c r="Y21" i="5"/>
  <c r="Z21" i="5" s="1"/>
  <c r="Z7" i="2"/>
  <c r="AA7" i="2" s="1"/>
  <c r="E7" i="2"/>
  <c r="E18" i="2"/>
  <c r="F18" i="2" s="1"/>
  <c r="E14" i="2"/>
  <c r="E10" i="2"/>
  <c r="D51" i="7"/>
  <c r="J49" i="5"/>
  <c r="T19" i="2" l="1"/>
  <c r="F46" i="2"/>
  <c r="T27" i="2"/>
  <c r="T9" i="2"/>
  <c r="AA25" i="2"/>
  <c r="T32" i="2"/>
  <c r="T14" i="2"/>
  <c r="F27" i="2"/>
  <c r="F14" i="2"/>
  <c r="F13" i="2"/>
  <c r="AA33" i="2"/>
  <c r="F30" i="2"/>
  <c r="F15" i="2"/>
  <c r="Z14" i="2"/>
  <c r="Z21" i="2" s="1"/>
  <c r="Y14" i="2"/>
  <c r="S45" i="2"/>
  <c r="R45" i="2"/>
  <c r="Z44" i="2"/>
  <c r="Y44" i="2"/>
  <c r="T31" i="2"/>
  <c r="D33" i="2"/>
  <c r="F33" i="2" s="1"/>
  <c r="T20" i="2"/>
  <c r="S41" i="2"/>
  <c r="R41" i="2"/>
  <c r="M29" i="2"/>
  <c r="D85" i="1"/>
  <c r="D68" i="1"/>
  <c r="D34" i="1"/>
  <c r="S47" i="6"/>
  <c r="S49" i="6" s="1"/>
  <c r="L49" i="6"/>
  <c r="E47" i="2"/>
  <c r="E35" i="6"/>
  <c r="F10" i="2"/>
  <c r="F12" i="2"/>
  <c r="AA47" i="5"/>
  <c r="AA21" i="5"/>
  <c r="AB21" i="5" s="1"/>
  <c r="S35" i="2"/>
  <c r="S49" i="5"/>
  <c r="L49" i="5"/>
  <c r="E49" i="5"/>
  <c r="L47" i="2"/>
  <c r="M47" i="2" s="1"/>
  <c r="L35" i="2"/>
  <c r="E21" i="2"/>
  <c r="Y49" i="6"/>
  <c r="Y49" i="5"/>
  <c r="AA49" i="6"/>
  <c r="Q49" i="6"/>
  <c r="Z35" i="2"/>
  <c r="L21" i="2"/>
  <c r="S21" i="2"/>
  <c r="C49" i="2"/>
  <c r="X47" i="2"/>
  <c r="Z39" i="2"/>
  <c r="X21" i="2"/>
  <c r="Q47" i="2"/>
  <c r="F32" i="2"/>
  <c r="D32" i="2"/>
  <c r="Z47" i="2" l="1"/>
  <c r="Z49" i="2" s="1"/>
  <c r="E49" i="6"/>
  <c r="T41" i="2"/>
  <c r="S47" i="2"/>
  <c r="S49" i="2" s="1"/>
  <c r="T45" i="2"/>
  <c r="AA44" i="2"/>
  <c r="AA14" i="2"/>
  <c r="AA49" i="5"/>
  <c r="L49" i="2"/>
  <c r="Q49" i="2"/>
  <c r="E35" i="2"/>
  <c r="X49" i="2"/>
  <c r="Y35" i="4"/>
  <c r="AA26" i="4"/>
  <c r="AB26" i="4" s="1"/>
  <c r="AA27" i="4"/>
  <c r="AA28" i="4"/>
  <c r="AA29" i="4"/>
  <c r="AA30" i="4"/>
  <c r="AB30" i="4" s="1"/>
  <c r="AA31" i="4"/>
  <c r="AB31" i="4" s="1"/>
  <c r="AA32" i="4"/>
  <c r="AB32" i="4" s="1"/>
  <c r="AA33" i="4"/>
  <c r="AA34" i="4"/>
  <c r="AA25" i="4"/>
  <c r="AB25" i="4" s="1"/>
  <c r="Y21" i="4"/>
  <c r="AA8" i="4"/>
  <c r="AA9" i="4"/>
  <c r="AA10" i="4"/>
  <c r="AA11" i="4"/>
  <c r="AA12" i="4"/>
  <c r="AA13" i="4"/>
  <c r="AB13" i="4" s="1"/>
  <c r="AA14" i="4"/>
  <c r="AA15" i="4"/>
  <c r="AB15" i="4" s="1"/>
  <c r="AA16" i="4"/>
  <c r="AB16" i="4" s="1"/>
  <c r="AA17" i="4"/>
  <c r="AA18" i="4"/>
  <c r="AA19" i="4"/>
  <c r="AB19" i="4" s="1"/>
  <c r="AA20" i="4"/>
  <c r="AA7" i="4"/>
  <c r="AB7" i="4" s="1"/>
  <c r="S40" i="4"/>
  <c r="S41" i="4"/>
  <c r="T41" i="4" s="1"/>
  <c r="S42" i="4"/>
  <c r="S43" i="4"/>
  <c r="T43" i="4" s="1"/>
  <c r="S44" i="4"/>
  <c r="S45" i="4"/>
  <c r="S46" i="4"/>
  <c r="T46" i="4" s="1"/>
  <c r="S39" i="4"/>
  <c r="Q47" i="4"/>
  <c r="Q35" i="4"/>
  <c r="P35" i="4"/>
  <c r="S25" i="4"/>
  <c r="T25" i="4" s="1"/>
  <c r="Q21" i="4"/>
  <c r="P21" i="4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7" i="4"/>
  <c r="T7" i="4" s="1"/>
  <c r="L40" i="4"/>
  <c r="L41" i="4"/>
  <c r="M41" i="4" s="1"/>
  <c r="L42" i="4"/>
  <c r="M42" i="4" s="1"/>
  <c r="L43" i="4"/>
  <c r="M43" i="4" s="1"/>
  <c r="L44" i="4"/>
  <c r="M44" i="4" s="1"/>
  <c r="L45" i="4"/>
  <c r="L46" i="4"/>
  <c r="L39" i="4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E39" i="4"/>
  <c r="F39" i="4" s="1"/>
  <c r="L26" i="4"/>
  <c r="L27" i="4"/>
  <c r="L28" i="4"/>
  <c r="L29" i="4"/>
  <c r="L30" i="4"/>
  <c r="L31" i="4"/>
  <c r="L32" i="4"/>
  <c r="L33" i="4"/>
  <c r="L34" i="4"/>
  <c r="L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25" i="4"/>
  <c r="F25" i="4" s="1"/>
  <c r="L7" i="4"/>
  <c r="E8" i="4"/>
  <c r="E9" i="4"/>
  <c r="E10" i="4"/>
  <c r="E11" i="4"/>
  <c r="E12" i="4"/>
  <c r="E13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7" i="4"/>
  <c r="D73" i="8"/>
  <c r="D74" i="8"/>
  <c r="D75" i="8"/>
  <c r="D76" i="8"/>
  <c r="D77" i="8"/>
  <c r="D78" i="8"/>
  <c r="D79" i="8"/>
  <c r="D80" i="8"/>
  <c r="D81" i="8"/>
  <c r="D72" i="8"/>
  <c r="D56" i="8"/>
  <c r="D57" i="8"/>
  <c r="D58" i="8"/>
  <c r="D59" i="8"/>
  <c r="D60" i="8"/>
  <c r="D61" i="8"/>
  <c r="D62" i="8"/>
  <c r="D63" i="8"/>
  <c r="D64" i="8"/>
  <c r="D55" i="8"/>
  <c r="D39" i="8"/>
  <c r="D40" i="8"/>
  <c r="D41" i="8"/>
  <c r="D42" i="8"/>
  <c r="D43" i="8"/>
  <c r="D44" i="8"/>
  <c r="D45" i="8"/>
  <c r="D46" i="8"/>
  <c r="D47" i="8"/>
  <c r="D38" i="8"/>
  <c r="D22" i="8"/>
  <c r="D23" i="8"/>
  <c r="D24" i="8"/>
  <c r="D25" i="8"/>
  <c r="D26" i="8"/>
  <c r="D27" i="8"/>
  <c r="D28" i="8"/>
  <c r="D29" i="8"/>
  <c r="D30" i="8"/>
  <c r="D21" i="8"/>
  <c r="D85" i="8" l="1"/>
  <c r="D34" i="8"/>
  <c r="D68" i="8"/>
  <c r="D51" i="8"/>
  <c r="R21" i="4"/>
  <c r="R35" i="4"/>
  <c r="E49" i="2"/>
  <c r="S35" i="4"/>
  <c r="S21" i="4"/>
  <c r="L47" i="4"/>
  <c r="L35" i="4"/>
  <c r="L21" i="4"/>
  <c r="E47" i="4"/>
  <c r="E35" i="4"/>
  <c r="E21" i="4"/>
  <c r="AA21" i="4"/>
  <c r="AA35" i="4"/>
  <c r="S47" i="4"/>
  <c r="T21" i="4" l="1"/>
  <c r="T35" i="4"/>
  <c r="S49" i="4"/>
  <c r="L49" i="4"/>
  <c r="E49" i="4"/>
  <c r="AA49" i="4"/>
  <c r="D73" i="7" l="1"/>
  <c r="D74" i="7"/>
  <c r="D75" i="7"/>
  <c r="D76" i="7"/>
  <c r="D77" i="7"/>
  <c r="D78" i="7"/>
  <c r="D79" i="7"/>
  <c r="D80" i="7"/>
  <c r="D81" i="7"/>
  <c r="D72" i="7"/>
  <c r="C68" i="7"/>
  <c r="D56" i="7"/>
  <c r="D57" i="7"/>
  <c r="D58" i="7"/>
  <c r="D59" i="7"/>
  <c r="D60" i="7"/>
  <c r="D61" i="7"/>
  <c r="D62" i="7"/>
  <c r="D63" i="7"/>
  <c r="D64" i="7"/>
  <c r="D55" i="7"/>
  <c r="C85" i="3"/>
  <c r="D73" i="3"/>
  <c r="D74" i="3"/>
  <c r="D75" i="3"/>
  <c r="D76" i="3"/>
  <c r="D77" i="3"/>
  <c r="D78" i="3"/>
  <c r="D79" i="3"/>
  <c r="D80" i="3"/>
  <c r="D72" i="3"/>
  <c r="B68" i="3"/>
  <c r="B14" i="3" s="1"/>
  <c r="C68" i="3"/>
  <c r="D56" i="3"/>
  <c r="D57" i="3"/>
  <c r="D58" i="3"/>
  <c r="D59" i="3"/>
  <c r="D60" i="3"/>
  <c r="D61" i="3"/>
  <c r="D62" i="3"/>
  <c r="D63" i="3"/>
  <c r="D64" i="3"/>
  <c r="D55" i="3"/>
  <c r="C51" i="3"/>
  <c r="C34" i="3"/>
  <c r="B34" i="3"/>
  <c r="B12" i="3" s="1"/>
  <c r="D68" i="7" l="1"/>
  <c r="D85" i="7"/>
  <c r="D85" i="3"/>
  <c r="D68" i="3"/>
  <c r="D51" i="3"/>
  <c r="D34" i="3"/>
  <c r="B85" i="1"/>
  <c r="B15" i="1" s="1"/>
  <c r="B68" i="1"/>
  <c r="B14" i="1" s="1"/>
  <c r="C51" i="1"/>
  <c r="D51" i="1"/>
  <c r="B51" i="1"/>
  <c r="B13" i="1" s="1"/>
  <c r="B34" i="1"/>
  <c r="B12" i="1" s="1"/>
  <c r="B85" i="8"/>
  <c r="B15" i="8" s="1"/>
  <c r="B68" i="8"/>
  <c r="B14" i="8" s="1"/>
  <c r="B51" i="8"/>
  <c r="B13" i="8" s="1"/>
  <c r="B85" i="7"/>
  <c r="B15" i="7" s="1"/>
  <c r="B68" i="7"/>
  <c r="B14" i="7" s="1"/>
  <c r="B51" i="7"/>
  <c r="B13" i="7" s="1"/>
  <c r="B12" i="7"/>
  <c r="B85" i="3"/>
  <c r="B15" i="3" s="1"/>
  <c r="B51" i="3"/>
  <c r="B13" i="3" s="1"/>
  <c r="B16" i="8" l="1"/>
  <c r="D34" i="2"/>
  <c r="M27" i="2"/>
  <c r="K27" i="2"/>
  <c r="K34" i="2"/>
  <c r="K39" i="2"/>
  <c r="M39" i="2"/>
  <c r="M34" i="2"/>
  <c r="T29" i="2"/>
  <c r="T33" i="2"/>
  <c r="T34" i="2"/>
  <c r="T44" i="2"/>
  <c r="T42" i="2"/>
  <c r="T39" i="2"/>
  <c r="R39" i="2"/>
  <c r="R42" i="2"/>
  <c r="R44" i="2"/>
  <c r="AA27" i="2"/>
  <c r="Y27" i="2"/>
  <c r="AA29" i="2"/>
  <c r="Y29" i="2"/>
  <c r="AA34" i="2"/>
  <c r="Y34" i="2"/>
  <c r="AA39" i="2"/>
  <c r="Y41" i="2"/>
  <c r="Y39" i="2"/>
  <c r="AA41" i="2"/>
  <c r="F10" i="6"/>
  <c r="F11" i="6"/>
  <c r="F12" i="6"/>
  <c r="F13" i="6"/>
  <c r="F9" i="6"/>
  <c r="F7" i="6"/>
  <c r="AB39" i="6"/>
  <c r="Z41" i="6"/>
  <c r="Z39" i="6"/>
  <c r="R29" i="2"/>
  <c r="R33" i="2"/>
  <c r="R34" i="2"/>
  <c r="AA18" i="2"/>
  <c r="AA12" i="2"/>
  <c r="AA11" i="2"/>
  <c r="AA9" i="2"/>
  <c r="AA8" i="2"/>
  <c r="Y18" i="2"/>
  <c r="Y12" i="2"/>
  <c r="Y11" i="2"/>
  <c r="Y9" i="2"/>
  <c r="Y8" i="2"/>
  <c r="R15" i="2"/>
  <c r="R11" i="2"/>
  <c r="R12" i="2"/>
  <c r="R13" i="2"/>
  <c r="R10" i="2"/>
  <c r="R8" i="2"/>
  <c r="F9" i="2"/>
  <c r="D9" i="2"/>
  <c r="B16" i="7"/>
  <c r="C15" i="7" s="1"/>
  <c r="AB27" i="5"/>
  <c r="Z27" i="5"/>
  <c r="M39" i="5"/>
  <c r="AB20" i="6"/>
  <c r="AB19" i="6"/>
  <c r="AB12" i="6"/>
  <c r="AB13" i="6"/>
  <c r="AB11" i="6"/>
  <c r="AB9" i="6"/>
  <c r="AB8" i="6"/>
  <c r="Z20" i="6"/>
  <c r="Z19" i="6"/>
  <c r="Z12" i="6"/>
  <c r="Z13" i="6"/>
  <c r="Z11" i="6"/>
  <c r="Z9" i="6"/>
  <c r="Z8" i="6"/>
  <c r="T44" i="6"/>
  <c r="T42" i="6"/>
  <c r="T39" i="6"/>
  <c r="T34" i="6"/>
  <c r="T33" i="6"/>
  <c r="T29" i="6"/>
  <c r="T27" i="6"/>
  <c r="T25" i="6"/>
  <c r="R34" i="6"/>
  <c r="R33" i="6"/>
  <c r="R29" i="6"/>
  <c r="R27" i="6"/>
  <c r="R25" i="6"/>
  <c r="R20" i="6"/>
  <c r="R19" i="6"/>
  <c r="R15" i="6"/>
  <c r="R13" i="6"/>
  <c r="R12" i="6"/>
  <c r="R11" i="6"/>
  <c r="R10" i="6"/>
  <c r="R8" i="6"/>
  <c r="M39" i="6"/>
  <c r="K39" i="6"/>
  <c r="M34" i="6"/>
  <c r="M29" i="6"/>
  <c r="K34" i="6"/>
  <c r="K29" i="6"/>
  <c r="K27" i="6"/>
  <c r="M27" i="6" s="1"/>
  <c r="D39" i="6"/>
  <c r="D29" i="6"/>
  <c r="D27" i="6"/>
  <c r="D25" i="6"/>
  <c r="M19" i="6"/>
  <c r="K19" i="6"/>
  <c r="D7" i="6"/>
  <c r="D19" i="6"/>
  <c r="F19" i="6" s="1"/>
  <c r="D13" i="6"/>
  <c r="D12" i="6"/>
  <c r="D11" i="6"/>
  <c r="D10" i="6"/>
  <c r="D9" i="6"/>
  <c r="X47" i="6"/>
  <c r="Z27" i="6"/>
  <c r="Z29" i="6"/>
  <c r="Z31" i="6"/>
  <c r="Z34" i="6"/>
  <c r="Z28" i="6"/>
  <c r="Z33" i="6"/>
  <c r="R39" i="6"/>
  <c r="R42" i="6"/>
  <c r="R44" i="6"/>
  <c r="M43" i="6"/>
  <c r="K15" i="6"/>
  <c r="B21" i="6"/>
  <c r="D21" i="6" s="1"/>
  <c r="F21" i="6" s="1"/>
  <c r="Z8" i="5"/>
  <c r="AB8" i="5" s="1"/>
  <c r="AB41" i="5"/>
  <c r="AB39" i="5"/>
  <c r="Z41" i="5"/>
  <c r="Z39" i="5"/>
  <c r="X47" i="5"/>
  <c r="Z28" i="5"/>
  <c r="Z34" i="5"/>
  <c r="Z25" i="5"/>
  <c r="AB29" i="5"/>
  <c r="AB34" i="5"/>
  <c r="AB25" i="5"/>
  <c r="T44" i="5"/>
  <c r="T42" i="5"/>
  <c r="T39" i="5"/>
  <c r="R44" i="5"/>
  <c r="R42" i="5"/>
  <c r="R39" i="5"/>
  <c r="R25" i="5"/>
  <c r="T25" i="5" s="1"/>
  <c r="R20" i="5"/>
  <c r="R15" i="5"/>
  <c r="R11" i="5"/>
  <c r="R12" i="5"/>
  <c r="R13" i="5"/>
  <c r="R10" i="5"/>
  <c r="R8" i="5"/>
  <c r="P47" i="5"/>
  <c r="P21" i="5"/>
  <c r="K39" i="5"/>
  <c r="I47" i="5"/>
  <c r="M34" i="5"/>
  <c r="M33" i="5"/>
  <c r="M29" i="5"/>
  <c r="M27" i="5"/>
  <c r="K34" i="5"/>
  <c r="K33" i="5"/>
  <c r="K29" i="5"/>
  <c r="K27" i="5"/>
  <c r="K19" i="5"/>
  <c r="K11" i="5"/>
  <c r="B47" i="5"/>
  <c r="B35" i="5"/>
  <c r="AB44" i="4"/>
  <c r="AB41" i="4"/>
  <c r="AB39" i="4"/>
  <c r="Z44" i="4"/>
  <c r="Z41" i="4"/>
  <c r="Z39" i="4"/>
  <c r="AB34" i="4"/>
  <c r="AB33" i="4"/>
  <c r="AB29" i="4"/>
  <c r="AB27" i="4"/>
  <c r="Z34" i="4"/>
  <c r="Z33" i="4"/>
  <c r="Z29" i="4"/>
  <c r="Z27" i="4"/>
  <c r="AB20" i="4"/>
  <c r="AB18" i="4"/>
  <c r="AB14" i="4"/>
  <c r="AB12" i="4"/>
  <c r="AB11" i="4"/>
  <c r="AB9" i="4"/>
  <c r="AB8" i="4"/>
  <c r="M39" i="4"/>
  <c r="K39" i="4"/>
  <c r="T45" i="4"/>
  <c r="T44" i="4"/>
  <c r="T42" i="4"/>
  <c r="R45" i="4"/>
  <c r="R44" i="4"/>
  <c r="R42" i="4"/>
  <c r="R39" i="4"/>
  <c r="T39" i="4"/>
  <c r="M34" i="4"/>
  <c r="K34" i="4"/>
  <c r="M27" i="4"/>
  <c r="K27" i="4"/>
  <c r="M18" i="4"/>
  <c r="M14" i="4"/>
  <c r="M9" i="4"/>
  <c r="D30" i="4"/>
  <c r="D31" i="4"/>
  <c r="D32" i="4"/>
  <c r="D33" i="4"/>
  <c r="D34" i="4"/>
  <c r="D29" i="4"/>
  <c r="D25" i="4"/>
  <c r="F8" i="4"/>
  <c r="F9" i="4"/>
  <c r="F10" i="4"/>
  <c r="F11" i="4"/>
  <c r="F12" i="4"/>
  <c r="F13" i="4"/>
  <c r="F14" i="4"/>
  <c r="F7" i="4"/>
  <c r="K18" i="4"/>
  <c r="K14" i="4"/>
  <c r="K9" i="4"/>
  <c r="D8" i="4"/>
  <c r="D9" i="4"/>
  <c r="D10" i="4"/>
  <c r="D11" i="4"/>
  <c r="D12" i="4"/>
  <c r="D13" i="4"/>
  <c r="D14" i="4"/>
  <c r="D7" i="4"/>
  <c r="Z20" i="4"/>
  <c r="Z18" i="4"/>
  <c r="Z14" i="4"/>
  <c r="Z12" i="4"/>
  <c r="Z11" i="4"/>
  <c r="Z9" i="4"/>
  <c r="Z8" i="4"/>
  <c r="R26" i="4"/>
  <c r="T26" i="4" s="1"/>
  <c r="R18" i="4"/>
  <c r="R9" i="4"/>
  <c r="R10" i="4"/>
  <c r="R11" i="4"/>
  <c r="R12" i="4"/>
  <c r="R13" i="4"/>
  <c r="R14" i="4"/>
  <c r="R15" i="4"/>
  <c r="R8" i="4"/>
  <c r="I47" i="6"/>
  <c r="M46" i="6"/>
  <c r="K46" i="6"/>
  <c r="M45" i="6"/>
  <c r="K45" i="6"/>
  <c r="K43" i="6"/>
  <c r="M42" i="6"/>
  <c r="K42" i="6"/>
  <c r="M41" i="6"/>
  <c r="K41" i="6"/>
  <c r="AB40" i="6"/>
  <c r="Z40" i="6"/>
  <c r="T40" i="6"/>
  <c r="R40" i="6"/>
  <c r="M40" i="6"/>
  <c r="K40" i="6"/>
  <c r="P35" i="6"/>
  <c r="M31" i="6"/>
  <c r="K31" i="6"/>
  <c r="M28" i="6"/>
  <c r="K28" i="6"/>
  <c r="M26" i="6"/>
  <c r="K26" i="6"/>
  <c r="I21" i="6"/>
  <c r="M20" i="6"/>
  <c r="K20" i="6"/>
  <c r="M18" i="6"/>
  <c r="K18" i="6"/>
  <c r="M17" i="6"/>
  <c r="K17" i="6"/>
  <c r="M16" i="6"/>
  <c r="K16" i="6"/>
  <c r="M15" i="6"/>
  <c r="M12" i="6"/>
  <c r="K12" i="6"/>
  <c r="M10" i="6"/>
  <c r="K10" i="6"/>
  <c r="M7" i="6"/>
  <c r="K7" i="6"/>
  <c r="T46" i="5"/>
  <c r="R46" i="5"/>
  <c r="M46" i="5"/>
  <c r="K46" i="5"/>
  <c r="M45" i="5"/>
  <c r="K45" i="5"/>
  <c r="M43" i="5"/>
  <c r="AB40" i="5"/>
  <c r="Z40" i="5"/>
  <c r="T40" i="5"/>
  <c r="R40" i="5"/>
  <c r="M40" i="5"/>
  <c r="K40" i="5"/>
  <c r="P35" i="5"/>
  <c r="R35" i="5" s="1"/>
  <c r="T35" i="5" s="1"/>
  <c r="M31" i="5"/>
  <c r="K31" i="5"/>
  <c r="M30" i="5"/>
  <c r="K30" i="5"/>
  <c r="AB28" i="5"/>
  <c r="M28" i="5"/>
  <c r="K28" i="5"/>
  <c r="B21" i="5"/>
  <c r="K20" i="5"/>
  <c r="K18" i="5"/>
  <c r="K17" i="5"/>
  <c r="R16" i="5"/>
  <c r="K16" i="5"/>
  <c r="K15" i="5"/>
  <c r="K10" i="5"/>
  <c r="K7" i="5"/>
  <c r="Z10" i="4" l="1"/>
  <c r="AB10" i="4" s="1"/>
  <c r="Z47" i="6"/>
  <c r="AB47" i="6"/>
  <c r="T35" i="6"/>
  <c r="R35" i="6"/>
  <c r="M47" i="6"/>
  <c r="K47" i="6"/>
  <c r="M21" i="6"/>
  <c r="K21" i="6"/>
  <c r="Z47" i="5"/>
  <c r="AB47" i="5"/>
  <c r="AB35" i="5"/>
  <c r="Z35" i="5"/>
  <c r="R47" i="5"/>
  <c r="T47" i="5"/>
  <c r="P49" i="5"/>
  <c r="R21" i="5"/>
  <c r="T21" i="5"/>
  <c r="M47" i="5"/>
  <c r="K47" i="5"/>
  <c r="Z29" i="5"/>
  <c r="C12" i="7"/>
  <c r="C13" i="7"/>
  <c r="C14" i="7"/>
  <c r="Z43" i="6"/>
  <c r="X35" i="6"/>
  <c r="X21" i="6"/>
  <c r="P47" i="6"/>
  <c r="P21" i="6"/>
  <c r="I35" i="6"/>
  <c r="I49" i="6" s="1"/>
  <c r="B47" i="6"/>
  <c r="B35" i="6"/>
  <c r="D35" i="6" s="1"/>
  <c r="F35" i="6" s="1"/>
  <c r="X49" i="5"/>
  <c r="K43" i="5"/>
  <c r="I35" i="5"/>
  <c r="I21" i="5"/>
  <c r="B49" i="5"/>
  <c r="AB35" i="6" l="1"/>
  <c r="Z35" i="6"/>
  <c r="AB21" i="6"/>
  <c r="Z21" i="6"/>
  <c r="R47" i="6"/>
  <c r="T47" i="6"/>
  <c r="T21" i="6"/>
  <c r="R21" i="6"/>
  <c r="P49" i="6"/>
  <c r="M35" i="6"/>
  <c r="K35" i="6"/>
  <c r="B49" i="6"/>
  <c r="M35" i="5"/>
  <c r="K35" i="5"/>
  <c r="I49" i="5"/>
  <c r="M21" i="5"/>
  <c r="K21" i="5"/>
  <c r="M14" i="2"/>
  <c r="K14" i="2"/>
  <c r="K18" i="2"/>
  <c r="M18" i="2"/>
  <c r="M9" i="2"/>
  <c r="C16" i="7"/>
  <c r="X49" i="6"/>
  <c r="X47" i="4"/>
  <c r="P47" i="4"/>
  <c r="J47" i="4"/>
  <c r="I47" i="4"/>
  <c r="M47" i="4" s="1"/>
  <c r="C47" i="4"/>
  <c r="B47" i="4"/>
  <c r="F47" i="4" s="1"/>
  <c r="AB46" i="4"/>
  <c r="Z46" i="4"/>
  <c r="M46" i="4"/>
  <c r="K46" i="4"/>
  <c r="AB45" i="4"/>
  <c r="Z45" i="4"/>
  <c r="M45" i="4"/>
  <c r="K45" i="4"/>
  <c r="AB43" i="4"/>
  <c r="Z43" i="4"/>
  <c r="AB40" i="4"/>
  <c r="Z40" i="4"/>
  <c r="T40" i="4"/>
  <c r="R40" i="4"/>
  <c r="M40" i="4"/>
  <c r="K40" i="4"/>
  <c r="X35" i="4"/>
  <c r="Q49" i="4"/>
  <c r="J35" i="4"/>
  <c r="I35" i="4"/>
  <c r="M35" i="4" s="1"/>
  <c r="B35" i="4"/>
  <c r="AB28" i="4"/>
  <c r="Z28" i="4"/>
  <c r="M28" i="4"/>
  <c r="K28" i="4"/>
  <c r="X21" i="4"/>
  <c r="J21" i="4"/>
  <c r="I21" i="4"/>
  <c r="M21" i="4" s="1"/>
  <c r="B21" i="4"/>
  <c r="AB17" i="4"/>
  <c r="Z17" i="4"/>
  <c r="M17" i="4"/>
  <c r="K17" i="4"/>
  <c r="M16" i="4"/>
  <c r="K16" i="4"/>
  <c r="M7" i="4"/>
  <c r="K7" i="4"/>
  <c r="B16" i="3"/>
  <c r="C14" i="3" s="1"/>
  <c r="W47" i="2"/>
  <c r="P47" i="2"/>
  <c r="J47" i="2"/>
  <c r="B47" i="2"/>
  <c r="AA46" i="2"/>
  <c r="Y46" i="2"/>
  <c r="T46" i="2"/>
  <c r="R46" i="2"/>
  <c r="M46" i="2"/>
  <c r="K46" i="2"/>
  <c r="AA45" i="2"/>
  <c r="Y45" i="2"/>
  <c r="M45" i="2"/>
  <c r="K45" i="2"/>
  <c r="AA43" i="2"/>
  <c r="Y43" i="2"/>
  <c r="T43" i="2"/>
  <c r="R43" i="2"/>
  <c r="M43" i="2"/>
  <c r="K43" i="2"/>
  <c r="AA42" i="2"/>
  <c r="Y42" i="2"/>
  <c r="M42" i="2"/>
  <c r="K42" i="2"/>
  <c r="M41" i="2"/>
  <c r="K41" i="2"/>
  <c r="AA40" i="2"/>
  <c r="Y40" i="2"/>
  <c r="T40" i="2"/>
  <c r="R40" i="2"/>
  <c r="M40" i="2"/>
  <c r="K40" i="2"/>
  <c r="W35" i="2"/>
  <c r="P35" i="2"/>
  <c r="I35" i="2"/>
  <c r="B35" i="2"/>
  <c r="F35" i="2" s="1"/>
  <c r="M32" i="2"/>
  <c r="K32" i="2"/>
  <c r="Y31" i="2"/>
  <c r="M31" i="2"/>
  <c r="K31" i="2"/>
  <c r="M30" i="2"/>
  <c r="K30" i="2"/>
  <c r="AA28" i="2"/>
  <c r="Y28" i="2"/>
  <c r="T28" i="2"/>
  <c r="R28" i="2"/>
  <c r="M28" i="2"/>
  <c r="K28" i="2"/>
  <c r="AA26" i="2"/>
  <c r="Y26" i="2"/>
  <c r="M26" i="2"/>
  <c r="K26" i="2"/>
  <c r="M25" i="2"/>
  <c r="K25" i="2"/>
  <c r="W21" i="2"/>
  <c r="P21" i="2"/>
  <c r="I21" i="2"/>
  <c r="AA20" i="2"/>
  <c r="Y20" i="2"/>
  <c r="M20" i="2"/>
  <c r="K20" i="2"/>
  <c r="M19" i="2"/>
  <c r="K19" i="2"/>
  <c r="AA17" i="2"/>
  <c r="Y17" i="2"/>
  <c r="R17" i="2"/>
  <c r="M17" i="2"/>
  <c r="K17" i="2"/>
  <c r="AA16" i="2"/>
  <c r="Y16" i="2"/>
  <c r="R16" i="2"/>
  <c r="M16" i="2"/>
  <c r="K16" i="2"/>
  <c r="AA15" i="2"/>
  <c r="Y15" i="2"/>
  <c r="M15" i="2"/>
  <c r="K15" i="2"/>
  <c r="M12" i="2"/>
  <c r="K12" i="2"/>
  <c r="M10" i="2"/>
  <c r="K10" i="2"/>
  <c r="M7" i="2"/>
  <c r="K7" i="2"/>
  <c r="Y49" i="4" l="1"/>
  <c r="Z47" i="4"/>
  <c r="AB47" i="4"/>
  <c r="Z35" i="4"/>
  <c r="AB35" i="4"/>
  <c r="Z21" i="4"/>
  <c r="AB21" i="4"/>
  <c r="D35" i="4"/>
  <c r="F35" i="4" s="1"/>
  <c r="D21" i="4"/>
  <c r="F21" i="4" s="1"/>
  <c r="P49" i="4"/>
  <c r="R47" i="4"/>
  <c r="T47" i="4"/>
  <c r="K21" i="4"/>
  <c r="K47" i="4"/>
  <c r="K35" i="4"/>
  <c r="D47" i="4"/>
  <c r="K47" i="2"/>
  <c r="J49" i="2"/>
  <c r="K35" i="2"/>
  <c r="M35" i="2"/>
  <c r="R35" i="2"/>
  <c r="T35" i="2"/>
  <c r="T47" i="2"/>
  <c r="R47" i="2"/>
  <c r="K21" i="2"/>
  <c r="M21" i="2"/>
  <c r="Y35" i="2"/>
  <c r="AA35" i="2"/>
  <c r="AA47" i="2"/>
  <c r="Y47" i="2"/>
  <c r="AA21" i="2"/>
  <c r="Y21" i="2"/>
  <c r="R21" i="2"/>
  <c r="T21" i="2"/>
  <c r="F47" i="2"/>
  <c r="D47" i="2"/>
  <c r="J49" i="4"/>
  <c r="I49" i="4"/>
  <c r="C49" i="4"/>
  <c r="B49" i="4"/>
  <c r="X49" i="4"/>
  <c r="D35" i="2"/>
  <c r="B49" i="2"/>
  <c r="C15" i="3"/>
  <c r="D21" i="2"/>
  <c r="F21" i="2"/>
  <c r="C12" i="3"/>
  <c r="C13" i="3"/>
  <c r="I49" i="2"/>
  <c r="P49" i="2"/>
  <c r="W49" i="2"/>
  <c r="C16" i="3" l="1"/>
  <c r="T16" i="5"/>
  <c r="C14" i="8"/>
  <c r="B16" i="1"/>
  <c r="C13" i="8" l="1"/>
  <c r="C12" i="8"/>
  <c r="C15" i="8"/>
  <c r="C14" i="1"/>
  <c r="C13" i="1"/>
  <c r="C15" i="1"/>
  <c r="C12" i="1"/>
  <c r="C16" i="8" l="1"/>
  <c r="C16" i="1"/>
  <c r="T17" i="2"/>
  <c r="T16" i="2"/>
  <c r="T18" i="2"/>
</calcChain>
</file>

<file path=xl/sharedStrings.xml><?xml version="1.0" encoding="utf-8"?>
<sst xmlns="http://schemas.openxmlformats.org/spreadsheetml/2006/main" count="1188" uniqueCount="86">
  <si>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</si>
  <si>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</si>
  <si>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</si>
  <si>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</si>
  <si>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</si>
  <si>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</si>
  <si>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</si>
  <si>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</si>
  <si>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</si>
  <si>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</si>
  <si>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</si>
  <si>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</si>
  <si>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</si>
  <si>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</si>
  <si>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</si>
  <si>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</si>
  <si>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</si>
  <si>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</si>
  <si>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</si>
  <si>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</si>
  <si>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</si>
  <si>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</si>
  <si>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</si>
  <si>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</si>
  <si>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</si>
  <si>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</si>
  <si>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</si>
  <si>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</si>
  <si>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</si>
  <si>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</si>
  <si>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</si>
  <si>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</si>
  <si>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</si>
  <si>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</si>
  <si>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</si>
  <si>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</si>
  <si>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</si>
  <si>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</si>
  <si>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</si>
  <si>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</si>
  <si>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</si>
  <si>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</si>
  <si>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</si>
  <si>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</si>
  <si>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</si>
  <si>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</si>
  <si>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</si>
  <si>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</si>
  <si>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</si>
  <si>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</si>
  <si>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</si>
  <si>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</si>
  <si>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</si>
  <si>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</si>
  <si>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</si>
  <si>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</si>
  <si>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</si>
  <si>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</si>
  <si>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</si>
  <si>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</si>
  <si>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</si>
  <si>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</si>
  <si>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</si>
  <si>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</si>
  <si>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</si>
  <si>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</si>
  <si>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</si>
  <si>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</si>
  <si>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REPORTE TRIMESTRAL DE RECLAMACIONES 2019</t>
  </si>
  <si>
    <t>Julio-Septiembre 2020</t>
  </si>
  <si>
    <t>Julio 2020</t>
  </si>
  <si>
    <t>Agosto 2020</t>
  </si>
  <si>
    <t>Septiembre  2020</t>
  </si>
  <si>
    <t xml:space="preserve"> TV - MES 2020</t>
  </si>
  <si>
    <t xml:space="preserve"> INTERNET - MES 20</t>
  </si>
  <si>
    <t xml:space="preserve"> TELEFONÍA FIJA - MES 2020</t>
  </si>
  <si>
    <t xml:space="preserve"> TELEFONÍA MOVIL - MES 2020</t>
  </si>
  <si>
    <t>Julio-2020</t>
  </si>
  <si>
    <t>REPORTE TRIMESTRAL DE RECLAMACIONES 2020</t>
  </si>
  <si>
    <t xml:space="preserve"> INTERNET - MES 2020</t>
  </si>
  <si>
    <t>Agosto-2020</t>
  </si>
  <si>
    <t>Septiembre-2020</t>
  </si>
  <si>
    <t xml:space="preserve"> TELEFONÍA FIJA - TRIMESTRE 2020</t>
  </si>
  <si>
    <t xml:space="preserve"> TELEFONÍA MOVIL - TRIMESTRE 2020</t>
  </si>
  <si>
    <t xml:space="preserve"> INTERNET - TRIMESTRE 2020</t>
  </si>
  <si>
    <t xml:space="preserve"> TV -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</si>
</sst>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68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9" fontId="10" fillId="10" borderId="8" xfId="2" applyFont="1" applyFill="1" applyBorder="1" applyAlignment="1">
      <alignment horizontal="center" vertical="center"/>
    </xf>
    <xf numFmtId="9" fontId="7" fillId="10" borderId="19" xfId="2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9" fontId="10" fillId="11" borderId="12" xfId="2" applyFont="1" applyFill="1" applyBorder="1" applyAlignment="1">
      <alignment horizontal="center" vertical="center"/>
    </xf>
    <xf numFmtId="3" fontId="0" fillId="0" borderId="0" xfId="0" applyNumberFormat="1"/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9" fontId="7" fillId="10" borderId="37" xfId="2" applyNumberFormat="1" applyFont="1" applyFill="1" applyBorder="1" applyAlignment="1">
      <alignment horizontal="center" vertical="center"/>
    </xf>
    <xf numFmtId="9" fontId="7" fillId="10" borderId="31" xfId="2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9" fontId="10" fillId="12" borderId="12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2" borderId="19" xfId="2" applyFont="1" applyFill="1" applyBorder="1" applyAlignment="1">
      <alignment horizontal="center" vertical="center"/>
    </xf>
    <xf numFmtId="9" fontId="7" fillId="11" borderId="44" xfId="2" applyFont="1" applyFill="1" applyBorder="1" applyAlignment="1">
      <alignment horizontal="center" vertical="center"/>
    </xf>
    <xf numFmtId="3" fontId="7" fillId="11" borderId="18" xfId="0" applyNumberFormat="1" applyFont="1" applyFill="1" applyBorder="1" applyAlignment="1">
      <alignment horizontal="center" vertical="center"/>
    </xf>
    <xf numFmtId="9" fontId="7" fillId="11" borderId="19" xfId="2" applyFont="1" applyFill="1" applyBorder="1" applyAlignment="1">
      <alignment horizontal="center" vertical="center"/>
    </xf>
    <xf numFmtId="9" fontId="10" fillId="10" borderId="12" xfId="2" applyNumberFormat="1" applyFont="1" applyFill="1" applyBorder="1" applyAlignment="1">
      <alignment horizontal="center" vertical="center"/>
    </xf>
    <xf numFmtId="9" fontId="7" fillId="10" borderId="37" xfId="2" applyFont="1" applyFill="1" applyBorder="1" applyAlignment="1">
      <alignment horizontal="center" vertical="center"/>
    </xf>
    <xf numFmtId="9" fontId="7" fillId="11" borderId="18" xfId="2" applyFont="1" applyFill="1" applyBorder="1" applyAlignment="1">
      <alignment horizontal="center" vertical="center"/>
    </xf>
    <xf numFmtId="9" fontId="7" fillId="12" borderId="37" xfId="2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9" fontId="10" fillId="11" borderId="8" xfId="2" applyFont="1" applyFill="1" applyBorder="1" applyAlignment="1">
      <alignment horizontal="center" vertical="center"/>
    </xf>
    <xf numFmtId="3" fontId="7" fillId="12" borderId="18" xfId="0" applyNumberFormat="1" applyFont="1" applyFill="1" applyBorder="1" applyAlignment="1">
      <alignment horizontal="center" vertical="center"/>
    </xf>
    <xf numFmtId="9" fontId="7" fillId="10" borderId="19" xfId="2" applyNumberFormat="1" applyFont="1" applyFill="1" applyBorder="1" applyAlignment="1">
      <alignment horizontal="center" vertical="center"/>
    </xf>
    <xf numFmtId="3" fontId="7" fillId="12" borderId="45" xfId="0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9" fontId="7" fillId="12" borderId="36" xfId="2" applyFont="1" applyFill="1" applyBorder="1" applyAlignment="1">
      <alignment horizontal="center" vertical="center"/>
    </xf>
    <xf numFmtId="3" fontId="7" fillId="11" borderId="45" xfId="0" applyNumberFormat="1" applyFont="1" applyFill="1" applyBorder="1" applyAlignment="1">
      <alignment horizontal="center" vertical="center"/>
    </xf>
    <xf numFmtId="9" fontId="10" fillId="11" borderId="14" xfId="2" applyFont="1" applyFill="1" applyBorder="1" applyAlignment="1">
      <alignment horizontal="center" vertical="center"/>
    </xf>
    <xf numFmtId="9" fontId="7" fillId="11" borderId="36" xfId="2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tabSelected="1" workbookViewId="0">
      <selection activeCell="B13" sqref="B13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6" max="6" width="15.14062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  <col min="27" max="27" width="18.7109375" customWidth="1"/>
  </cols>
  <sheetData>
    <row r="1" spans="1:27" x14ac:dyDescent="0.25">
      <c r="B1" s="72" t="s">
        <v>78</v>
      </c>
      <c r="C1" s="73"/>
      <c r="D1" s="74"/>
    </row>
    <row r="2" spans="1:27" ht="15.75" thickBot="1" x14ac:dyDescent="0.3">
      <c r="B2" s="75" t="s">
        <v>69</v>
      </c>
      <c r="C2" s="76"/>
      <c r="D2" s="77"/>
    </row>
    <row r="3" spans="1:27" ht="15.75" thickBot="1" x14ac:dyDescent="0.3"/>
    <row r="4" spans="1:27" ht="15.75" thickBot="1" x14ac:dyDescent="0.3">
      <c r="A4" s="23"/>
      <c r="B4" s="134" t="s">
        <v>82</v>
      </c>
      <c r="C4" s="135"/>
      <c r="D4" s="136"/>
      <c r="E4" s="23"/>
      <c r="F4" s="23"/>
      <c r="G4" s="23"/>
      <c r="H4" s="23"/>
      <c r="I4" s="134" t="s">
        <v>83</v>
      </c>
      <c r="J4" s="135"/>
      <c r="K4" s="136"/>
      <c r="L4" s="23"/>
      <c r="M4" s="23"/>
      <c r="N4" s="24"/>
      <c r="O4" s="23"/>
      <c r="P4" s="134" t="s">
        <v>84</v>
      </c>
      <c r="Q4" s="135"/>
      <c r="R4" s="136"/>
      <c r="S4" s="23"/>
      <c r="T4" s="23"/>
      <c r="U4" s="24"/>
      <c r="V4" s="23"/>
      <c r="W4" s="134" t="s">
        <v>85</v>
      </c>
      <c r="X4" s="135"/>
      <c r="Y4" s="136"/>
      <c r="Z4" s="23"/>
      <c r="AA4" s="23"/>
    </row>
    <row r="5" spans="1:27" x14ac:dyDescent="0.25">
      <c r="A5" s="131" t="s">
        <v>27</v>
      </c>
      <c r="B5" s="129" t="s">
        <v>28</v>
      </c>
      <c r="C5" s="129" t="s">
        <v>29</v>
      </c>
      <c r="D5" s="112" t="s">
        <v>30</v>
      </c>
      <c r="E5" s="129" t="s">
        <v>31</v>
      </c>
      <c r="F5" s="112" t="s">
        <v>32</v>
      </c>
      <c r="G5" s="25"/>
      <c r="H5" s="131" t="s">
        <v>27</v>
      </c>
      <c r="I5" s="129" t="s">
        <v>28</v>
      </c>
      <c r="J5" s="129" t="s">
        <v>29</v>
      </c>
      <c r="K5" s="112" t="s">
        <v>30</v>
      </c>
      <c r="L5" s="129" t="s">
        <v>31</v>
      </c>
      <c r="M5" s="112" t="s">
        <v>32</v>
      </c>
      <c r="N5" s="24"/>
      <c r="O5" s="131" t="s">
        <v>27</v>
      </c>
      <c r="P5" s="129" t="s">
        <v>28</v>
      </c>
      <c r="Q5" s="129" t="s">
        <v>29</v>
      </c>
      <c r="R5" s="112" t="s">
        <v>30</v>
      </c>
      <c r="S5" s="129" t="s">
        <v>31</v>
      </c>
      <c r="T5" s="112" t="s">
        <v>32</v>
      </c>
      <c r="U5" s="24"/>
      <c r="V5" s="131" t="s">
        <v>27</v>
      </c>
      <c r="W5" s="129" t="s">
        <v>28</v>
      </c>
      <c r="X5" s="129" t="s">
        <v>29</v>
      </c>
      <c r="Y5" s="112" t="s">
        <v>30</v>
      </c>
      <c r="Z5" s="129" t="s">
        <v>31</v>
      </c>
      <c r="AA5" s="112" t="s">
        <v>32</v>
      </c>
    </row>
    <row r="6" spans="1:27" ht="15.75" thickBot="1" x14ac:dyDescent="0.3">
      <c r="A6" s="132"/>
      <c r="B6" s="133"/>
      <c r="C6" s="133"/>
      <c r="D6" s="120"/>
      <c r="E6" s="133"/>
      <c r="F6" s="120"/>
      <c r="G6" s="26"/>
      <c r="H6" s="132"/>
      <c r="I6" s="133"/>
      <c r="J6" s="133"/>
      <c r="K6" s="120"/>
      <c r="L6" s="133"/>
      <c r="M6" s="120"/>
      <c r="N6" s="24"/>
      <c r="O6" s="132"/>
      <c r="P6" s="133"/>
      <c r="Q6" s="133"/>
      <c r="R6" s="120"/>
      <c r="S6" s="133"/>
      <c r="T6" s="120"/>
      <c r="U6" s="24"/>
      <c r="V6" s="132"/>
      <c r="W6" s="133"/>
      <c r="X6" s="133"/>
      <c r="Y6" s="120"/>
      <c r="Z6" s="133"/>
      <c r="AA6" s="120"/>
    </row>
    <row r="7" spans="1:27" x14ac:dyDescent="0.25">
      <c r="A7" s="55" t="s">
        <v>33</v>
      </c>
      <c r="B7" s="27">
        <f>+SUM('TOTAL MES JULIO POR REGION'!B7,'TOTAL MES AGOSTO POR REGION'!B7,'TOTAL MES SEPTIEMBRE POR REGION'!B7)</f>
        <v>1</v>
      </c>
      <c r="C7" s="27">
        <f>+SUM('TOTAL MES JULIO POR REGION'!C7,'TOTAL MES AGOSTO POR REGION'!C7,'TOTAL MES SEPTIEMBRE POR REGION'!C7)</f>
        <v>1</v>
      </c>
      <c r="D7" s="29">
        <f>IFERROR(C7/B7,0)</f>
        <v>1</v>
      </c>
      <c r="E7" s="30">
        <f>B7-C7</f>
        <v>0</v>
      </c>
      <c r="F7" s="78">
        <v>0</v>
      </c>
      <c r="G7" s="23"/>
      <c r="H7" s="55" t="s">
        <v>33</v>
      </c>
      <c r="I7" s="27">
        <f>+SUM('TOTAL MES JULIO POR REGION'!I7,'TOTAL MES AGOSTO POR REGION'!I7,'TOTAL MES SEPTIEMBRE POR REGION'!I7)</f>
        <v>24</v>
      </c>
      <c r="J7" s="27">
        <f>+SUM('TOTAL MES JULIO POR REGION'!J7,'TOTAL MES AGOSTO POR REGION'!J7,'TOTAL MES SEPTIEMBRE POR REGION'!J7)</f>
        <v>18</v>
      </c>
      <c r="K7" s="29">
        <f>+J7/I7</f>
        <v>0.75</v>
      </c>
      <c r="L7" s="31">
        <f>I7-J7</f>
        <v>6</v>
      </c>
      <c r="M7" s="78">
        <f>+L7/I7</f>
        <v>0.25</v>
      </c>
      <c r="N7" s="24"/>
      <c r="O7" s="55" t="s">
        <v>33</v>
      </c>
      <c r="P7" s="27">
        <f>+SUM('TOTAL MES JULIO POR REGION'!P7,'TOTAL MES AGOSTO POR REGION'!P7,'TOTAL MES SEPTIEMBRE POR REGION'!P7)</f>
        <v>0</v>
      </c>
      <c r="Q7" s="27">
        <f>+SUM('TOTAL MES JULIO POR REGION'!Q7,'TOTAL MES AGOSTO POR REGION'!Q7,'TOTAL MES SEPTIEMBRE POR REGION'!Q7)</f>
        <v>0</v>
      </c>
      <c r="R7" s="29">
        <f t="shared" ref="R7" si="0">IFERROR(Q7/P7,0)</f>
        <v>0</v>
      </c>
      <c r="S7" s="31">
        <f>P7-Q7</f>
        <v>0</v>
      </c>
      <c r="T7" s="78">
        <f>IFERROR(S7/P7,0)</f>
        <v>0</v>
      </c>
      <c r="U7" s="24"/>
      <c r="V7" s="55" t="s">
        <v>33</v>
      </c>
      <c r="W7" s="27">
        <f>+SUM('TOTAL MES JULIO POR REGION'!X7,'TOTAL MES AGOSTO POR REGION'!X7,'TOTAL MES SEPTIEMBRE POR REGION'!X7)</f>
        <v>16</v>
      </c>
      <c r="X7" s="27">
        <f>+SUM('TOTAL MES JULIO POR REGION'!Y7,'TOTAL MES AGOSTO POR REGION'!Y7,'TOTAL MES SEPTIEMBRE POR REGION'!Y7)</f>
        <v>14</v>
      </c>
      <c r="Y7" s="29">
        <f t="shared" ref="Y7:Y12" si="1">IFERROR(X7/W7,0)</f>
        <v>0.875</v>
      </c>
      <c r="Z7" s="31">
        <f>W7-X7</f>
        <v>2</v>
      </c>
      <c r="AA7" s="78">
        <f>IFERROR(Z7/Y7,0)</f>
        <v>2.2857142857142856</v>
      </c>
    </row>
    <row r="8" spans="1:27" x14ac:dyDescent="0.25">
      <c r="A8" s="55" t="s">
        <v>34</v>
      </c>
      <c r="B8" s="27">
        <f>+SUM('TOTAL MES JULIO POR REGION'!B8,'TOTAL MES AGOSTO POR REGION'!B8,'TOTAL MES SEPTIEMBRE POR REGION'!B8)</f>
        <v>0</v>
      </c>
      <c r="C8" s="27">
        <f>+SUM('TOTAL MES JULIO POR REGION'!C8,'TOTAL MES AGOSTO POR REGION'!C8,'TOTAL MES SEPTIEMBRE POR REGION'!C8)</f>
        <v>0</v>
      </c>
      <c r="D8" s="29">
        <f>IFERROR(C8/B8,0)</f>
        <v>0</v>
      </c>
      <c r="E8" s="30">
        <f>B8-C8</f>
        <v>0</v>
      </c>
      <c r="F8" s="78">
        <f t="shared" ref="F8" si="2">IFERROR(E8/D8,0)</f>
        <v>0</v>
      </c>
      <c r="G8" s="23"/>
      <c r="H8" s="55" t="s">
        <v>34</v>
      </c>
      <c r="I8" s="27">
        <f>+SUM('TOTAL MES JULIO POR REGION'!I8,'TOTAL MES AGOSTO POR REGION'!I8,'TOTAL MES SEPTIEMBRE POR REGION'!I8)</f>
        <v>3</v>
      </c>
      <c r="J8" s="27">
        <f>+SUM('TOTAL MES JULIO POR REGION'!J8,'TOTAL MES AGOSTO POR REGION'!J8,'TOTAL MES SEPTIEMBRE POR REGION'!J8)</f>
        <v>2</v>
      </c>
      <c r="K8" s="32">
        <f>IFERROR(J8/I8,0)</f>
        <v>0.66666666666666663</v>
      </c>
      <c r="L8" s="31">
        <f t="shared" ref="L8:L20" si="3">I8-J8</f>
        <v>1</v>
      </c>
      <c r="M8" s="78">
        <f>IFERROR(L8/I8,0)</f>
        <v>0.33333333333333331</v>
      </c>
      <c r="N8" s="24"/>
      <c r="O8" s="55" t="s">
        <v>34</v>
      </c>
      <c r="P8" s="27">
        <f>+SUM('TOTAL MES JULIO POR REGION'!P8,'TOTAL MES AGOSTO POR REGION'!P8,'TOTAL MES SEPTIEMBRE POR REGION'!P8)</f>
        <v>0</v>
      </c>
      <c r="Q8" s="27">
        <f>+SUM('TOTAL MES JULIO POR REGION'!Q8,'TOTAL MES AGOSTO POR REGION'!Q8,'TOTAL MES SEPTIEMBRE POR REGION'!Q8)</f>
        <v>0</v>
      </c>
      <c r="R8" s="29">
        <f>IFERROR(Q8/P8,0)</f>
        <v>0</v>
      </c>
      <c r="S8" s="31">
        <f t="shared" ref="S8:S20" si="4">P8-Q8</f>
        <v>0</v>
      </c>
      <c r="T8" s="78">
        <f>IFERROR(S8/P8,0)</f>
        <v>0</v>
      </c>
      <c r="U8" s="24"/>
      <c r="V8" s="55" t="s">
        <v>34</v>
      </c>
      <c r="W8" s="27">
        <f>+SUM('TOTAL MES JULIO POR REGION'!X8,'TOTAL MES AGOSTO POR REGION'!X8,'TOTAL MES SEPTIEMBRE POR REGION'!X8)</f>
        <v>2</v>
      </c>
      <c r="X8" s="27">
        <f>+SUM('TOTAL MES JULIO POR REGION'!Y8,'TOTAL MES AGOSTO POR REGION'!Y8,'TOTAL MES SEPTIEMBRE POR REGION'!Y8)</f>
        <v>2</v>
      </c>
      <c r="Y8" s="29">
        <f t="shared" si="1"/>
        <v>1</v>
      </c>
      <c r="Z8" s="31">
        <f t="shared" ref="Z8:Z20" si="5">W8-X8</f>
        <v>0</v>
      </c>
      <c r="AA8" s="78">
        <f>IFERROR(Z8/W8,0)</f>
        <v>0</v>
      </c>
    </row>
    <row r="9" spans="1:27" x14ac:dyDescent="0.25">
      <c r="A9" s="55" t="s">
        <v>35</v>
      </c>
      <c r="B9" s="27">
        <f>+SUM('TOTAL MES JULIO POR REGION'!B9,'TOTAL MES AGOSTO POR REGION'!B9,'TOTAL MES SEPTIEMBRE POR REGION'!B9)</f>
        <v>0</v>
      </c>
      <c r="C9" s="27">
        <f>+SUM('TOTAL MES JULIO POR REGION'!C9,'TOTAL MES AGOSTO POR REGION'!C9,'TOTAL MES SEPTIEMBRE POR REGION'!C9)</f>
        <v>0</v>
      </c>
      <c r="D9" s="29">
        <f>IFERROR(C9/B9,0)</f>
        <v>0</v>
      </c>
      <c r="E9" s="30">
        <f t="shared" ref="E9:E20" si="6">B9-C9</f>
        <v>0</v>
      </c>
      <c r="F9" s="78">
        <f>IFERROR(E9/B9,0)</f>
        <v>0</v>
      </c>
      <c r="G9" s="23"/>
      <c r="H9" s="55" t="s">
        <v>35</v>
      </c>
      <c r="I9" s="27">
        <f>+SUM('TOTAL MES JULIO POR REGION'!I9,'TOTAL MES AGOSTO POR REGION'!I9,'TOTAL MES SEPTIEMBRE POR REGION'!I9)</f>
        <v>6</v>
      </c>
      <c r="J9" s="27">
        <f>+SUM('TOTAL MES JULIO POR REGION'!J9,'TOTAL MES AGOSTO POR REGION'!J9,'TOTAL MES SEPTIEMBRE POR REGION'!J9)</f>
        <v>5</v>
      </c>
      <c r="K9" s="32">
        <f>IFERROR(J9/I9,0)</f>
        <v>0.83333333333333337</v>
      </c>
      <c r="L9" s="31">
        <f t="shared" si="3"/>
        <v>1</v>
      </c>
      <c r="M9" s="78">
        <f>IFERROR(L9/I9,0)</f>
        <v>0.16666666666666666</v>
      </c>
      <c r="N9" s="24"/>
      <c r="O9" s="55" t="s">
        <v>35</v>
      </c>
      <c r="P9" s="27">
        <f>+SUM('TOTAL MES JULIO POR REGION'!P9,'TOTAL MES AGOSTO POR REGION'!P9,'TOTAL MES SEPTIEMBRE POR REGION'!P9)</f>
        <v>1</v>
      </c>
      <c r="Q9" s="27">
        <f>+SUM('TOTAL MES JULIO POR REGION'!Q9,'TOTAL MES AGOSTO POR REGION'!Q9,'TOTAL MES SEPTIEMBRE POR REGION'!Q9)</f>
        <v>1</v>
      </c>
      <c r="R9" s="29">
        <f t="shared" ref="R9" si="7">IFERROR(Q9/P9,0)</f>
        <v>1</v>
      </c>
      <c r="S9" s="31">
        <f t="shared" si="4"/>
        <v>0</v>
      </c>
      <c r="T9" s="78">
        <f t="shared" ref="T9" si="8">IFERROR(S9/R9,0)</f>
        <v>0</v>
      </c>
      <c r="U9" s="24"/>
      <c r="V9" s="55" t="s">
        <v>35</v>
      </c>
      <c r="W9" s="27">
        <f>+SUM('TOTAL MES JULIO POR REGION'!X9,'TOTAL MES AGOSTO POR REGION'!X9,'TOTAL MES SEPTIEMBRE POR REGION'!X9)</f>
        <v>3</v>
      </c>
      <c r="X9" s="27">
        <f>+SUM('TOTAL MES JULIO POR REGION'!Y9,'TOTAL MES AGOSTO POR REGION'!Y9,'TOTAL MES SEPTIEMBRE POR REGION'!Y9)</f>
        <v>2</v>
      </c>
      <c r="Y9" s="29">
        <f t="shared" si="1"/>
        <v>0.66666666666666663</v>
      </c>
      <c r="Z9" s="31">
        <f t="shared" si="5"/>
        <v>1</v>
      </c>
      <c r="AA9" s="78">
        <f>IFERROR(Z9/W9,0)</f>
        <v>0.33333333333333331</v>
      </c>
    </row>
    <row r="10" spans="1:27" x14ac:dyDescent="0.25">
      <c r="A10" s="55" t="s">
        <v>36</v>
      </c>
      <c r="B10" s="27">
        <f>+SUM('TOTAL MES JULIO POR REGION'!B10,'TOTAL MES AGOSTO POR REGION'!B10,'TOTAL MES SEPTIEMBRE POR REGION'!B10)</f>
        <v>1</v>
      </c>
      <c r="C10" s="27">
        <f>+SUM('TOTAL MES JULIO POR REGION'!C10,'TOTAL MES AGOSTO POR REGION'!C10,'TOTAL MES SEPTIEMBRE POR REGION'!C10)</f>
        <v>1</v>
      </c>
      <c r="D10" s="29">
        <f>IFERROR(C10/B10,0)</f>
        <v>1</v>
      </c>
      <c r="E10" s="30">
        <f t="shared" si="6"/>
        <v>0</v>
      </c>
      <c r="F10" s="98">
        <f t="shared" ref="F10:F15" si="9">IFERROR(E10/D10,0)</f>
        <v>0</v>
      </c>
      <c r="G10" s="23"/>
      <c r="H10" s="55" t="s">
        <v>36</v>
      </c>
      <c r="I10" s="27">
        <f>+SUM('TOTAL MES JULIO POR REGION'!I10,'TOTAL MES AGOSTO POR REGION'!I10,'TOTAL MES SEPTIEMBRE POR REGION'!I10)</f>
        <v>8</v>
      </c>
      <c r="J10" s="27">
        <f>+SUM('TOTAL MES JULIO POR REGION'!J10,'TOTAL MES AGOSTO POR REGION'!J10,'TOTAL MES SEPTIEMBRE POR REGION'!J10)</f>
        <v>5</v>
      </c>
      <c r="K10" s="32">
        <f t="shared" ref="K10:K21" si="10">+J10/I10</f>
        <v>0.625</v>
      </c>
      <c r="L10" s="31">
        <f t="shared" si="3"/>
        <v>3</v>
      </c>
      <c r="M10" s="78">
        <f t="shared" ref="M10:M21" si="11">+L10/I10</f>
        <v>0.375</v>
      </c>
      <c r="N10" s="24"/>
      <c r="O10" s="55" t="s">
        <v>36</v>
      </c>
      <c r="P10" s="27">
        <f>+SUM('TOTAL MES JULIO POR REGION'!P10,'TOTAL MES AGOSTO POR REGION'!P10,'TOTAL MES SEPTIEMBRE POR REGION'!P10)</f>
        <v>1</v>
      </c>
      <c r="Q10" s="27">
        <f>+SUM('TOTAL MES JULIO POR REGION'!Q10,'TOTAL MES AGOSTO POR REGION'!Q10,'TOTAL MES SEPTIEMBRE POR REGION'!Q10)</f>
        <v>1</v>
      </c>
      <c r="R10" s="29">
        <f>IFERROR(Q10/P10,0)</f>
        <v>1</v>
      </c>
      <c r="S10" s="31">
        <f t="shared" si="4"/>
        <v>0</v>
      </c>
      <c r="T10" s="78">
        <f t="shared" ref="T10:T13" si="12">IFERROR(S10/P10,0)</f>
        <v>0</v>
      </c>
      <c r="U10" s="24"/>
      <c r="V10" s="55" t="s">
        <v>36</v>
      </c>
      <c r="W10" s="27">
        <f>+SUM('TOTAL MES JULIO POR REGION'!X10,'TOTAL MES AGOSTO POR REGION'!X10,'TOTAL MES SEPTIEMBRE POR REGION'!X10)</f>
        <v>7</v>
      </c>
      <c r="X10" s="27">
        <f>+SUM('TOTAL MES JULIO POR REGION'!Y10,'TOTAL MES AGOSTO POR REGION'!Y10,'TOTAL MES SEPTIEMBRE POR REGION'!Y10)</f>
        <v>6</v>
      </c>
      <c r="Y10" s="29">
        <f t="shared" si="1"/>
        <v>0.8571428571428571</v>
      </c>
      <c r="Z10" s="31">
        <f t="shared" si="5"/>
        <v>1</v>
      </c>
      <c r="AA10" s="78">
        <f>IFERROR(Z10/Y10,0)</f>
        <v>1.1666666666666667</v>
      </c>
    </row>
    <row r="11" spans="1:27" x14ac:dyDescent="0.25">
      <c r="A11" s="55" t="s">
        <v>37</v>
      </c>
      <c r="B11" s="27">
        <f>+SUM('TOTAL MES JULIO POR REGION'!B11,'TOTAL MES AGOSTO POR REGION'!B11,'TOTAL MES SEPTIEMBRE POR REGION'!B11)</f>
        <v>0</v>
      </c>
      <c r="C11" s="27">
        <f>+SUM('TOTAL MES JULIO POR REGION'!C11,'TOTAL MES AGOSTO POR REGION'!C11,'TOTAL MES SEPTIEMBRE POR REGION'!C11)</f>
        <v>0</v>
      </c>
      <c r="D11" s="29">
        <f t="shared" ref="D11:F18" si="13">IFERROR(C11/B11,0)</f>
        <v>0</v>
      </c>
      <c r="E11" s="30">
        <f t="shared" si="6"/>
        <v>0</v>
      </c>
      <c r="F11" s="98">
        <f t="shared" si="9"/>
        <v>0</v>
      </c>
      <c r="G11" s="23"/>
      <c r="H11" s="55" t="s">
        <v>37</v>
      </c>
      <c r="I11" s="27">
        <f>+SUM('TOTAL MES JULIO POR REGION'!I11,'TOTAL MES AGOSTO POR REGION'!I11,'TOTAL MES SEPTIEMBRE POR REGION'!I11)</f>
        <v>3</v>
      </c>
      <c r="J11" s="27">
        <f>+SUM('TOTAL MES JULIO POR REGION'!J11,'TOTAL MES AGOSTO POR REGION'!J11,'TOTAL MES SEPTIEMBRE POR REGION'!J11)</f>
        <v>2</v>
      </c>
      <c r="K11" s="32">
        <f>IFERROR(J11/I11,0)</f>
        <v>0.66666666666666663</v>
      </c>
      <c r="L11" s="31">
        <f t="shared" si="3"/>
        <v>1</v>
      </c>
      <c r="M11" s="78">
        <f>IFERROR(L11/I11,0)</f>
        <v>0.33333333333333331</v>
      </c>
      <c r="N11" s="24"/>
      <c r="O11" s="55" t="s">
        <v>37</v>
      </c>
      <c r="P11" s="27">
        <f>+SUM('TOTAL MES JULIO POR REGION'!P11,'TOTAL MES AGOSTO POR REGION'!P11,'TOTAL MES SEPTIEMBRE POR REGION'!P11)</f>
        <v>0</v>
      </c>
      <c r="Q11" s="27">
        <f>+SUM('TOTAL MES JULIO POR REGION'!Q11,'TOTAL MES AGOSTO POR REGION'!Q11,'TOTAL MES SEPTIEMBRE POR REGION'!Q11)</f>
        <v>0</v>
      </c>
      <c r="R11" s="29">
        <f t="shared" ref="R11:R14" si="14">IFERROR(Q11/P11,0)</f>
        <v>0</v>
      </c>
      <c r="S11" s="31">
        <f t="shared" si="4"/>
        <v>0</v>
      </c>
      <c r="T11" s="78">
        <f t="shared" si="12"/>
        <v>0</v>
      </c>
      <c r="U11" s="24"/>
      <c r="V11" s="55" t="s">
        <v>37</v>
      </c>
      <c r="W11" s="27">
        <f>+SUM('TOTAL MES JULIO POR REGION'!X11,'TOTAL MES AGOSTO POR REGION'!X11,'TOTAL MES SEPTIEMBRE POR REGION'!X11)</f>
        <v>1</v>
      </c>
      <c r="X11" s="27">
        <f>+SUM('TOTAL MES JULIO POR REGION'!Y11,'TOTAL MES AGOSTO POR REGION'!Y11,'TOTAL MES SEPTIEMBRE POR REGION'!Y11)</f>
        <v>1</v>
      </c>
      <c r="Y11" s="29">
        <f t="shared" si="1"/>
        <v>1</v>
      </c>
      <c r="Z11" s="31">
        <f t="shared" si="5"/>
        <v>0</v>
      </c>
      <c r="AA11" s="78">
        <f>IFERROR(Z11/W11,0)</f>
        <v>0</v>
      </c>
    </row>
    <row r="12" spans="1:27" x14ac:dyDescent="0.25">
      <c r="A12" s="55" t="s">
        <v>38</v>
      </c>
      <c r="B12" s="27">
        <f>+SUM('TOTAL MES JULIO POR REGION'!B12,'TOTAL MES AGOSTO POR REGION'!B12,'TOTAL MES SEPTIEMBRE POR REGION'!B12)</f>
        <v>2</v>
      </c>
      <c r="C12" s="27">
        <f>+SUM('TOTAL MES JULIO POR REGION'!C12,'TOTAL MES AGOSTO POR REGION'!C12,'TOTAL MES SEPTIEMBRE POR REGION'!C12)</f>
        <v>2</v>
      </c>
      <c r="D12" s="29">
        <f t="shared" si="13"/>
        <v>1</v>
      </c>
      <c r="E12" s="30">
        <f t="shared" si="6"/>
        <v>0</v>
      </c>
      <c r="F12" s="98">
        <f t="shared" si="9"/>
        <v>0</v>
      </c>
      <c r="G12" s="23"/>
      <c r="H12" s="55" t="s">
        <v>38</v>
      </c>
      <c r="I12" s="27">
        <f>+SUM('TOTAL MES JULIO POR REGION'!I12,'TOTAL MES AGOSTO POR REGION'!I12,'TOTAL MES SEPTIEMBRE POR REGION'!I12)</f>
        <v>3</v>
      </c>
      <c r="J12" s="27">
        <f>+SUM('TOTAL MES JULIO POR REGION'!J12,'TOTAL MES AGOSTO POR REGION'!J12,'TOTAL MES SEPTIEMBRE POR REGION'!J12)</f>
        <v>3</v>
      </c>
      <c r="K12" s="32">
        <f t="shared" si="10"/>
        <v>1</v>
      </c>
      <c r="L12" s="31">
        <f t="shared" si="3"/>
        <v>0</v>
      </c>
      <c r="M12" s="78">
        <f t="shared" si="11"/>
        <v>0</v>
      </c>
      <c r="N12" s="24"/>
      <c r="O12" s="55" t="s">
        <v>38</v>
      </c>
      <c r="P12" s="27">
        <f>+SUM('TOTAL MES JULIO POR REGION'!P12,'TOTAL MES AGOSTO POR REGION'!P12,'TOTAL MES SEPTIEMBRE POR REGION'!P12)</f>
        <v>0</v>
      </c>
      <c r="Q12" s="27">
        <f>+SUM('TOTAL MES JULIO POR REGION'!Q12,'TOTAL MES AGOSTO POR REGION'!Q12,'TOTAL MES SEPTIEMBRE POR REGION'!Q12)</f>
        <v>0</v>
      </c>
      <c r="R12" s="29">
        <f t="shared" si="14"/>
        <v>0</v>
      </c>
      <c r="S12" s="31">
        <f t="shared" si="4"/>
        <v>0</v>
      </c>
      <c r="T12" s="78">
        <f t="shared" si="12"/>
        <v>0</v>
      </c>
      <c r="U12" s="24"/>
      <c r="V12" s="55" t="s">
        <v>38</v>
      </c>
      <c r="W12" s="27">
        <f>+SUM('TOTAL MES JULIO POR REGION'!X12,'TOTAL MES AGOSTO POR REGION'!X12,'TOTAL MES SEPTIEMBRE POR REGION'!X12)</f>
        <v>0</v>
      </c>
      <c r="X12" s="27">
        <f>+SUM('TOTAL MES JULIO POR REGION'!Y12,'TOTAL MES AGOSTO POR REGION'!Y12,'TOTAL MES SEPTIEMBRE POR REGION'!Y12)</f>
        <v>0</v>
      </c>
      <c r="Y12" s="29">
        <f t="shared" si="1"/>
        <v>0</v>
      </c>
      <c r="Z12" s="31">
        <f t="shared" si="5"/>
        <v>0</v>
      </c>
      <c r="AA12" s="78">
        <f>IFERROR(Z12/W12,0)</f>
        <v>0</v>
      </c>
    </row>
    <row r="13" spans="1:27" x14ac:dyDescent="0.25">
      <c r="A13" s="55" t="s">
        <v>39</v>
      </c>
      <c r="B13" s="27">
        <f>+SUM('TOTAL MES JULIO POR REGION'!B13,'TOTAL MES AGOSTO POR REGION'!B13,'TOTAL MES SEPTIEMBRE POR REGION'!B13)</f>
        <v>0</v>
      </c>
      <c r="C13" s="27">
        <f>+SUM('TOTAL MES JULIO POR REGION'!C13,'TOTAL MES AGOSTO POR REGION'!C13,'TOTAL MES SEPTIEMBRE POR REGION'!C13)</f>
        <v>0</v>
      </c>
      <c r="D13" s="29">
        <f t="shared" si="13"/>
        <v>0</v>
      </c>
      <c r="E13" s="30">
        <f t="shared" si="6"/>
        <v>0</v>
      </c>
      <c r="F13" s="98">
        <f t="shared" si="9"/>
        <v>0</v>
      </c>
      <c r="G13" s="23"/>
      <c r="H13" s="55" t="s">
        <v>39</v>
      </c>
      <c r="I13" s="27">
        <f>+SUM('TOTAL MES JULIO POR REGION'!I13,'TOTAL MES AGOSTO POR REGION'!I13,'TOTAL MES SEPTIEMBRE POR REGION'!I13)</f>
        <v>4</v>
      </c>
      <c r="J13" s="27">
        <f>+SUM('TOTAL MES JULIO POR REGION'!J13,'TOTAL MES AGOSTO POR REGION'!J13,'TOTAL MES SEPTIEMBRE POR REGION'!J13)</f>
        <v>4</v>
      </c>
      <c r="K13" s="32">
        <f>IFERROR(J13/I13,0)</f>
        <v>1</v>
      </c>
      <c r="L13" s="31">
        <f t="shared" si="3"/>
        <v>0</v>
      </c>
      <c r="M13" s="78">
        <f>IFERROR(L13/I13,0)</f>
        <v>0</v>
      </c>
      <c r="N13" s="24"/>
      <c r="O13" s="55" t="s">
        <v>39</v>
      </c>
      <c r="P13" s="27">
        <f>+SUM('TOTAL MES JULIO POR REGION'!P13,'TOTAL MES AGOSTO POR REGION'!P13,'TOTAL MES SEPTIEMBRE POR REGION'!P13)</f>
        <v>0</v>
      </c>
      <c r="Q13" s="27">
        <f>+SUM('TOTAL MES JULIO POR REGION'!Q13,'TOTAL MES AGOSTO POR REGION'!Q13,'TOTAL MES SEPTIEMBRE POR REGION'!Q13)</f>
        <v>0</v>
      </c>
      <c r="R13" s="29">
        <f t="shared" si="14"/>
        <v>0</v>
      </c>
      <c r="S13" s="31">
        <f t="shared" si="4"/>
        <v>0</v>
      </c>
      <c r="T13" s="78">
        <f t="shared" si="12"/>
        <v>0</v>
      </c>
      <c r="U13" s="24"/>
      <c r="V13" s="55" t="s">
        <v>39</v>
      </c>
      <c r="W13" s="27">
        <f>+SUM('TOTAL MES JULIO POR REGION'!X13,'TOTAL MES AGOSTO POR REGION'!X13,'TOTAL MES SEPTIEMBRE POR REGION'!X13)</f>
        <v>4</v>
      </c>
      <c r="X13" s="27">
        <f>+SUM('TOTAL MES JULIO POR REGION'!Y13,'TOTAL MES AGOSTO POR REGION'!Y13,'TOTAL MES SEPTIEMBRE POR REGION'!Y13)</f>
        <v>3</v>
      </c>
      <c r="Y13" s="29">
        <f t="shared" ref="Y13:Y14" si="15">IFERROR(X13/W13,0)</f>
        <v>0.75</v>
      </c>
      <c r="Z13" s="31">
        <f t="shared" si="5"/>
        <v>1</v>
      </c>
      <c r="AA13" s="78">
        <f t="shared" ref="AA13:AA14" si="16">IFERROR(Z13/Y13,0)</f>
        <v>1.3333333333333333</v>
      </c>
    </row>
    <row r="14" spans="1:27" x14ac:dyDescent="0.25">
      <c r="A14" s="55" t="s">
        <v>40</v>
      </c>
      <c r="B14" s="27">
        <f>+SUM('TOTAL MES JULIO POR REGION'!B14,'TOTAL MES AGOSTO POR REGION'!B14,'TOTAL MES SEPTIEMBRE POR REGION'!B14)</f>
        <v>0</v>
      </c>
      <c r="C14" s="27">
        <f>+SUM('TOTAL MES JULIO POR REGION'!C14,'TOTAL MES AGOSTO POR REGION'!C14,'TOTAL MES SEPTIEMBRE POR REGION'!C14)</f>
        <v>0</v>
      </c>
      <c r="D14" s="29">
        <f t="shared" si="13"/>
        <v>0</v>
      </c>
      <c r="E14" s="30">
        <f t="shared" si="6"/>
        <v>0</v>
      </c>
      <c r="F14" s="78">
        <f t="shared" si="9"/>
        <v>0</v>
      </c>
      <c r="G14" s="23"/>
      <c r="H14" s="55" t="s">
        <v>40</v>
      </c>
      <c r="I14" s="27">
        <f>+SUM('TOTAL MES JULIO POR REGION'!I14,'TOTAL MES AGOSTO POR REGION'!I14,'TOTAL MES SEPTIEMBRE POR REGION'!I14)</f>
        <v>13</v>
      </c>
      <c r="J14" s="27">
        <f>+SUM('TOTAL MES JULIO POR REGION'!J14,'TOTAL MES AGOSTO POR REGION'!J14,'TOTAL MES SEPTIEMBRE POR REGION'!J14)</f>
        <v>12</v>
      </c>
      <c r="K14" s="32">
        <f>IFERROR(J14/I14,0)</f>
        <v>0.92307692307692313</v>
      </c>
      <c r="L14" s="31">
        <f t="shared" si="3"/>
        <v>1</v>
      </c>
      <c r="M14" s="78">
        <f>IFERROR(L14/I14,0)</f>
        <v>7.6923076923076927E-2</v>
      </c>
      <c r="N14" s="24"/>
      <c r="O14" s="55" t="s">
        <v>40</v>
      </c>
      <c r="P14" s="27">
        <f>+SUM('TOTAL MES JULIO POR REGION'!P14,'TOTAL MES AGOSTO POR REGION'!P14,'TOTAL MES SEPTIEMBRE POR REGION'!P14)</f>
        <v>1</v>
      </c>
      <c r="Q14" s="27">
        <f>+SUM('TOTAL MES JULIO POR REGION'!Q14,'TOTAL MES AGOSTO POR REGION'!Q14,'TOTAL MES SEPTIEMBRE POR REGION'!Q14)</f>
        <v>0</v>
      </c>
      <c r="R14" s="29">
        <f t="shared" si="14"/>
        <v>0</v>
      </c>
      <c r="S14" s="31">
        <f t="shared" si="4"/>
        <v>1</v>
      </c>
      <c r="T14" s="78">
        <f t="shared" ref="T14" si="17">IFERROR(S14/R14,0)</f>
        <v>0</v>
      </c>
      <c r="U14" s="24"/>
      <c r="V14" s="55" t="s">
        <v>40</v>
      </c>
      <c r="W14" s="27">
        <f>+SUM('TOTAL MES JULIO POR REGION'!X14,'TOTAL MES AGOSTO POR REGION'!X14,'TOTAL MES SEPTIEMBRE POR REGION'!X14)</f>
        <v>6</v>
      </c>
      <c r="X14" s="27">
        <f>+SUM('TOTAL MES JULIO POR REGION'!Y14,'TOTAL MES AGOSTO POR REGION'!Y14,'TOTAL MES SEPTIEMBRE POR REGION'!Y14)</f>
        <v>6</v>
      </c>
      <c r="Y14" s="29">
        <f t="shared" si="15"/>
        <v>1</v>
      </c>
      <c r="Z14" s="31">
        <f t="shared" si="5"/>
        <v>0</v>
      </c>
      <c r="AA14" s="78">
        <f t="shared" si="16"/>
        <v>0</v>
      </c>
    </row>
    <row r="15" spans="1:27" x14ac:dyDescent="0.25">
      <c r="A15" s="55" t="s">
        <v>41</v>
      </c>
      <c r="B15" s="27">
        <f>+SUM('TOTAL MES JULIO POR REGION'!B15,'TOTAL MES AGOSTO POR REGION'!B15,'TOTAL MES SEPTIEMBRE POR REGION'!B15)</f>
        <v>6</v>
      </c>
      <c r="C15" s="27">
        <f>+SUM('TOTAL MES JULIO POR REGION'!C15,'TOTAL MES AGOSTO POR REGION'!C15,'TOTAL MES SEPTIEMBRE POR REGION'!C15)</f>
        <v>5</v>
      </c>
      <c r="D15" s="29">
        <f t="shared" si="13"/>
        <v>0.83333333333333337</v>
      </c>
      <c r="E15" s="30">
        <f t="shared" si="6"/>
        <v>1</v>
      </c>
      <c r="F15" s="78">
        <f t="shared" si="9"/>
        <v>1.2</v>
      </c>
      <c r="G15" s="23"/>
      <c r="H15" s="55" t="s">
        <v>41</v>
      </c>
      <c r="I15" s="27">
        <f>+SUM('TOTAL MES JULIO POR REGION'!I15,'TOTAL MES AGOSTO POR REGION'!I15,'TOTAL MES SEPTIEMBRE POR REGION'!I15)</f>
        <v>9</v>
      </c>
      <c r="J15" s="27">
        <f>+SUM('TOTAL MES JULIO POR REGION'!J15,'TOTAL MES AGOSTO POR REGION'!J15,'TOTAL MES SEPTIEMBRE POR REGION'!J15)</f>
        <v>9</v>
      </c>
      <c r="K15" s="32">
        <f t="shared" si="10"/>
        <v>1</v>
      </c>
      <c r="L15" s="31">
        <f t="shared" si="3"/>
        <v>0</v>
      </c>
      <c r="M15" s="78">
        <f t="shared" si="11"/>
        <v>0</v>
      </c>
      <c r="N15" s="24"/>
      <c r="O15" s="55" t="s">
        <v>41</v>
      </c>
      <c r="P15" s="27">
        <f>+SUM('TOTAL MES JULIO POR REGION'!P15,'TOTAL MES AGOSTO POR REGION'!P15,'TOTAL MES SEPTIEMBRE POR REGION'!P15)</f>
        <v>0</v>
      </c>
      <c r="Q15" s="27">
        <f>+SUM('TOTAL MES JULIO POR REGION'!Q15,'TOTAL MES AGOSTO POR REGION'!Q15,'TOTAL MES SEPTIEMBRE POR REGION'!Q15)</f>
        <v>0</v>
      </c>
      <c r="R15" s="29">
        <f>IFERROR(Q15/P15,0)</f>
        <v>0</v>
      </c>
      <c r="S15" s="31">
        <f t="shared" si="4"/>
        <v>0</v>
      </c>
      <c r="T15" s="78">
        <f>IFERROR(S15/P15,0)</f>
        <v>0</v>
      </c>
      <c r="U15" s="24"/>
      <c r="V15" s="55" t="s">
        <v>41</v>
      </c>
      <c r="W15" s="27">
        <f>+SUM('TOTAL MES JULIO POR REGION'!X15,'TOTAL MES AGOSTO POR REGION'!X15,'TOTAL MES SEPTIEMBRE POR REGION'!X15)</f>
        <v>5</v>
      </c>
      <c r="X15" s="27">
        <f>+SUM('TOTAL MES JULIO POR REGION'!Y15,'TOTAL MES AGOSTO POR REGION'!Y15,'TOTAL MES SEPTIEMBRE POR REGION'!Y15)</f>
        <v>4</v>
      </c>
      <c r="Y15" s="29">
        <f t="shared" ref="Y15:Y21" si="18">+X15/W15</f>
        <v>0.8</v>
      </c>
      <c r="Z15" s="31">
        <f t="shared" si="5"/>
        <v>1</v>
      </c>
      <c r="AA15" s="78">
        <f t="shared" ref="AA15:AA21" si="19">+Z15/W15</f>
        <v>0.2</v>
      </c>
    </row>
    <row r="16" spans="1:27" x14ac:dyDescent="0.25">
      <c r="A16" s="55" t="s">
        <v>42</v>
      </c>
      <c r="B16" s="27">
        <f>+SUM('TOTAL MES JULIO POR REGION'!B16,'TOTAL MES AGOSTO POR REGION'!B16,'TOTAL MES SEPTIEMBRE POR REGION'!B16)</f>
        <v>2</v>
      </c>
      <c r="C16" s="27">
        <f>+SUM('TOTAL MES JULIO POR REGION'!C16,'TOTAL MES AGOSTO POR REGION'!C16,'TOTAL MES SEPTIEMBRE POR REGION'!C16)</f>
        <v>1</v>
      </c>
      <c r="D16" s="29">
        <f t="shared" si="13"/>
        <v>0.5</v>
      </c>
      <c r="E16" s="30">
        <f t="shared" si="6"/>
        <v>1</v>
      </c>
      <c r="F16" s="78">
        <f>+D16/E16</f>
        <v>0.5</v>
      </c>
      <c r="G16" s="23"/>
      <c r="H16" s="55" t="s">
        <v>42</v>
      </c>
      <c r="I16" s="27">
        <f>+SUM('TOTAL MES JULIO POR REGION'!I16,'TOTAL MES AGOSTO POR REGION'!I16,'TOTAL MES SEPTIEMBRE POR REGION'!I16)</f>
        <v>82</v>
      </c>
      <c r="J16" s="27">
        <f>+SUM('TOTAL MES JULIO POR REGION'!J16,'TOTAL MES AGOSTO POR REGION'!J16,'TOTAL MES SEPTIEMBRE POR REGION'!J16)</f>
        <v>67</v>
      </c>
      <c r="K16" s="32">
        <f t="shared" si="10"/>
        <v>0.81707317073170727</v>
      </c>
      <c r="L16" s="31">
        <f t="shared" si="3"/>
        <v>15</v>
      </c>
      <c r="M16" s="78">
        <f t="shared" si="11"/>
        <v>0.18292682926829268</v>
      </c>
      <c r="N16" s="24"/>
      <c r="O16" s="55" t="s">
        <v>42</v>
      </c>
      <c r="P16" s="27">
        <f>+SUM('TOTAL MES JULIO POR REGION'!P16,'TOTAL MES AGOSTO POR REGION'!P16,'TOTAL MES SEPTIEMBRE POR REGION'!P16)</f>
        <v>5</v>
      </c>
      <c r="Q16" s="27">
        <f>+SUM('TOTAL MES JULIO POR REGION'!Q16,'TOTAL MES AGOSTO POR REGION'!Q16,'TOTAL MES SEPTIEMBRE POR REGION'!Q16)</f>
        <v>3</v>
      </c>
      <c r="R16" s="29">
        <f t="shared" ref="R16:R21" si="20">+Q16/P16</f>
        <v>0.6</v>
      </c>
      <c r="S16" s="31">
        <f t="shared" si="4"/>
        <v>2</v>
      </c>
      <c r="T16" s="78">
        <f t="shared" ref="T16:T21" si="21">+S16/P16</f>
        <v>0.4</v>
      </c>
      <c r="U16" s="24"/>
      <c r="V16" s="55" t="s">
        <v>42</v>
      </c>
      <c r="W16" s="27">
        <f>+SUM('TOTAL MES JULIO POR REGION'!X16,'TOTAL MES AGOSTO POR REGION'!X16,'TOTAL MES SEPTIEMBRE POR REGION'!X16)</f>
        <v>34</v>
      </c>
      <c r="X16" s="27">
        <f>+SUM('TOTAL MES JULIO POR REGION'!Y16,'TOTAL MES AGOSTO POR REGION'!Y16,'TOTAL MES SEPTIEMBRE POR REGION'!Y16)</f>
        <v>28</v>
      </c>
      <c r="Y16" s="29">
        <f t="shared" si="18"/>
        <v>0.82352941176470584</v>
      </c>
      <c r="Z16" s="31">
        <f t="shared" si="5"/>
        <v>6</v>
      </c>
      <c r="AA16" s="78">
        <f t="shared" si="19"/>
        <v>0.17647058823529413</v>
      </c>
    </row>
    <row r="17" spans="1:27" x14ac:dyDescent="0.25">
      <c r="A17" s="55" t="s">
        <v>43</v>
      </c>
      <c r="B17" s="27">
        <f>+SUM('TOTAL MES JULIO POR REGION'!B17,'TOTAL MES AGOSTO POR REGION'!B17,'TOTAL MES SEPTIEMBRE POR REGION'!B17)</f>
        <v>18</v>
      </c>
      <c r="C17" s="27">
        <f>+SUM('TOTAL MES JULIO POR REGION'!C17,'TOTAL MES AGOSTO POR REGION'!C17,'TOTAL MES SEPTIEMBRE POR REGION'!C17)</f>
        <v>14</v>
      </c>
      <c r="D17" s="29">
        <f t="shared" si="13"/>
        <v>0.77777777777777779</v>
      </c>
      <c r="E17" s="30">
        <f t="shared" si="6"/>
        <v>4</v>
      </c>
      <c r="F17" s="78">
        <f>+D17/E17</f>
        <v>0.19444444444444445</v>
      </c>
      <c r="G17" s="23"/>
      <c r="H17" s="55" t="s">
        <v>43</v>
      </c>
      <c r="I17" s="27">
        <f>+SUM('TOTAL MES JULIO POR REGION'!I17,'TOTAL MES AGOSTO POR REGION'!I17,'TOTAL MES SEPTIEMBRE POR REGION'!I17)</f>
        <v>167</v>
      </c>
      <c r="J17" s="27">
        <f>+SUM('TOTAL MES JULIO POR REGION'!J17,'TOTAL MES AGOSTO POR REGION'!J17,'TOTAL MES SEPTIEMBRE POR REGION'!J17)</f>
        <v>120</v>
      </c>
      <c r="K17" s="32">
        <f t="shared" si="10"/>
        <v>0.71856287425149701</v>
      </c>
      <c r="L17" s="31">
        <f t="shared" si="3"/>
        <v>47</v>
      </c>
      <c r="M17" s="78">
        <f t="shared" si="11"/>
        <v>0.28143712574850299</v>
      </c>
      <c r="N17" s="24"/>
      <c r="O17" s="55" t="s">
        <v>43</v>
      </c>
      <c r="P17" s="27">
        <f>+SUM('TOTAL MES JULIO POR REGION'!P17,'TOTAL MES AGOSTO POR REGION'!P17,'TOTAL MES SEPTIEMBRE POR REGION'!P17)</f>
        <v>25</v>
      </c>
      <c r="Q17" s="27">
        <f>+SUM('TOTAL MES JULIO POR REGION'!Q17,'TOTAL MES AGOSTO POR REGION'!Q17,'TOTAL MES SEPTIEMBRE POR REGION'!Q17)</f>
        <v>21</v>
      </c>
      <c r="R17" s="29">
        <f t="shared" si="20"/>
        <v>0.84</v>
      </c>
      <c r="S17" s="31">
        <f t="shared" si="4"/>
        <v>4</v>
      </c>
      <c r="T17" s="78">
        <f t="shared" si="21"/>
        <v>0.16</v>
      </c>
      <c r="U17" s="24"/>
      <c r="V17" s="55" t="s">
        <v>43</v>
      </c>
      <c r="W17" s="27">
        <f>+SUM('TOTAL MES JULIO POR REGION'!X17,'TOTAL MES AGOSTO POR REGION'!X17,'TOTAL MES SEPTIEMBRE POR REGION'!X17)</f>
        <v>71</v>
      </c>
      <c r="X17" s="27">
        <f>+SUM('TOTAL MES JULIO POR REGION'!Y17,'TOTAL MES AGOSTO POR REGION'!Y17,'TOTAL MES SEPTIEMBRE POR REGION'!Y17)</f>
        <v>65</v>
      </c>
      <c r="Y17" s="29">
        <f t="shared" si="18"/>
        <v>0.91549295774647887</v>
      </c>
      <c r="Z17" s="31">
        <f t="shared" si="5"/>
        <v>6</v>
      </c>
      <c r="AA17" s="78">
        <f t="shared" si="19"/>
        <v>8.4507042253521125E-2</v>
      </c>
    </row>
    <row r="18" spans="1:27" x14ac:dyDescent="0.25">
      <c r="A18" s="55" t="s">
        <v>44</v>
      </c>
      <c r="B18" s="27">
        <f>+SUM('TOTAL MES JULIO POR REGION'!B18,'TOTAL MES AGOSTO POR REGION'!B18,'TOTAL MES SEPTIEMBRE POR REGION'!B18)</f>
        <v>0</v>
      </c>
      <c r="C18" s="27">
        <f>+SUM('TOTAL MES JULIO POR REGION'!C18,'TOTAL MES AGOSTO POR REGION'!C18,'TOTAL MES SEPTIEMBRE POR REGION'!C18)</f>
        <v>0</v>
      </c>
      <c r="D18" s="29">
        <f t="shared" si="13"/>
        <v>0</v>
      </c>
      <c r="E18" s="30">
        <f t="shared" si="6"/>
        <v>0</v>
      </c>
      <c r="F18" s="98">
        <f t="shared" si="13"/>
        <v>0</v>
      </c>
      <c r="G18" s="23"/>
      <c r="H18" s="55" t="s">
        <v>44</v>
      </c>
      <c r="I18" s="27">
        <f>+SUM('TOTAL MES JULIO POR REGION'!I18,'TOTAL MES AGOSTO POR REGION'!I18,'TOTAL MES SEPTIEMBRE POR REGION'!I18)</f>
        <v>44</v>
      </c>
      <c r="J18" s="27">
        <f>+SUM('TOTAL MES JULIO POR REGION'!J18,'TOTAL MES AGOSTO POR REGION'!J18,'TOTAL MES SEPTIEMBRE POR REGION'!J18)</f>
        <v>29</v>
      </c>
      <c r="K18" s="32">
        <f>IFERROR(J18/I18,0)</f>
        <v>0.65909090909090906</v>
      </c>
      <c r="L18" s="31">
        <f t="shared" si="3"/>
        <v>15</v>
      </c>
      <c r="M18" s="78">
        <f>IFERROR(L18/I18,0)</f>
        <v>0.34090909090909088</v>
      </c>
      <c r="N18" s="24"/>
      <c r="O18" s="55" t="s">
        <v>44</v>
      </c>
      <c r="P18" s="27">
        <f>+SUM('TOTAL MES JULIO POR REGION'!P18,'TOTAL MES AGOSTO POR REGION'!P18,'TOTAL MES SEPTIEMBRE POR REGION'!P18)</f>
        <v>5</v>
      </c>
      <c r="Q18" s="27">
        <f>+SUM('TOTAL MES JULIO POR REGION'!Q18,'TOTAL MES AGOSTO POR REGION'!Q18,'TOTAL MES SEPTIEMBRE POR REGION'!Q18)</f>
        <v>4</v>
      </c>
      <c r="R18" s="29">
        <f t="shared" ref="R18" si="22">IFERROR(Q18/P18,0)</f>
        <v>0.8</v>
      </c>
      <c r="S18" s="31">
        <f t="shared" si="4"/>
        <v>1</v>
      </c>
      <c r="T18" s="78">
        <f t="shared" si="21"/>
        <v>0.2</v>
      </c>
      <c r="U18" s="24"/>
      <c r="V18" s="55" t="s">
        <v>44</v>
      </c>
      <c r="W18" s="27">
        <f>+SUM('TOTAL MES JULIO POR REGION'!X18,'TOTAL MES AGOSTO POR REGION'!X18,'TOTAL MES SEPTIEMBRE POR REGION'!X18)</f>
        <v>75</v>
      </c>
      <c r="X18" s="27">
        <f>+SUM('TOTAL MES JULIO POR REGION'!Y18,'TOTAL MES AGOSTO POR REGION'!Y18,'TOTAL MES SEPTIEMBRE POR REGION'!Y18)</f>
        <v>68</v>
      </c>
      <c r="Y18" s="29">
        <f>IFERROR(X18/W18,0)</f>
        <v>0.90666666666666662</v>
      </c>
      <c r="Z18" s="31">
        <f t="shared" si="5"/>
        <v>7</v>
      </c>
      <c r="AA18" s="78">
        <f>IFERROR(Z18/W18,0)</f>
        <v>9.3333333333333338E-2</v>
      </c>
    </row>
    <row r="19" spans="1:27" x14ac:dyDescent="0.25">
      <c r="A19" s="55" t="s">
        <v>45</v>
      </c>
      <c r="B19" s="27">
        <f>+SUM('TOTAL MES JULIO POR REGION'!B19,'TOTAL MES AGOSTO POR REGION'!B19,'TOTAL MES SEPTIEMBRE POR REGION'!B19)</f>
        <v>1</v>
      </c>
      <c r="C19" s="27">
        <f>+SUM('TOTAL MES JULIO POR REGION'!C19,'TOTAL MES AGOSTO POR REGION'!C19,'TOTAL MES SEPTIEMBRE POR REGION'!C19)</f>
        <v>0</v>
      </c>
      <c r="D19" s="29">
        <f t="shared" ref="D19" si="23">IFERROR(C19/B19,0)</f>
        <v>0</v>
      </c>
      <c r="E19" s="30">
        <f t="shared" si="6"/>
        <v>1</v>
      </c>
      <c r="F19" s="78">
        <f t="shared" ref="F19" si="24">IFERROR(E19/D19,0)</f>
        <v>0</v>
      </c>
      <c r="G19" s="23"/>
      <c r="H19" s="55" t="s">
        <v>45</v>
      </c>
      <c r="I19" s="27">
        <f>+SUM('TOTAL MES JULIO POR REGION'!I19,'TOTAL MES AGOSTO POR REGION'!I19,'TOTAL MES SEPTIEMBRE POR REGION'!I19)</f>
        <v>40</v>
      </c>
      <c r="J19" s="27">
        <f>+SUM('TOTAL MES JULIO POR REGION'!J19,'TOTAL MES AGOSTO POR REGION'!J19,'TOTAL MES SEPTIEMBRE POR REGION'!J19)</f>
        <v>29</v>
      </c>
      <c r="K19" s="32">
        <f t="shared" si="10"/>
        <v>0.72499999999999998</v>
      </c>
      <c r="L19" s="31">
        <f t="shared" si="3"/>
        <v>11</v>
      </c>
      <c r="M19" s="78">
        <f t="shared" si="11"/>
        <v>0.27500000000000002</v>
      </c>
      <c r="N19" s="24"/>
      <c r="O19" s="55" t="s">
        <v>45</v>
      </c>
      <c r="P19" s="27">
        <f>+SUM('TOTAL MES JULIO POR REGION'!P19,'TOTAL MES AGOSTO POR REGION'!P19,'TOTAL MES SEPTIEMBRE POR REGION'!P19)</f>
        <v>4</v>
      </c>
      <c r="Q19" s="27">
        <f>+SUM('TOTAL MES JULIO POR REGION'!Q19,'TOTAL MES AGOSTO POR REGION'!Q19,'TOTAL MES SEPTIEMBRE POR REGION'!Q19)</f>
        <v>4</v>
      </c>
      <c r="R19" s="29">
        <f t="shared" ref="R19:R20" si="25">IFERROR(Q19/P19,0)</f>
        <v>1</v>
      </c>
      <c r="S19" s="31">
        <f t="shared" si="4"/>
        <v>0</v>
      </c>
      <c r="T19" s="78">
        <f t="shared" ref="T19:T20" si="26">IFERROR(S19/R19,0)</f>
        <v>0</v>
      </c>
      <c r="U19" s="24"/>
      <c r="V19" s="55" t="s">
        <v>45</v>
      </c>
      <c r="W19" s="27">
        <f>+SUM('TOTAL MES JULIO POR REGION'!X19,'TOTAL MES AGOSTO POR REGION'!X19,'TOTAL MES SEPTIEMBRE POR REGION'!X19)</f>
        <v>27</v>
      </c>
      <c r="X19" s="27">
        <f>+SUM('TOTAL MES JULIO POR REGION'!Y19,'TOTAL MES AGOSTO POR REGION'!Y19,'TOTAL MES SEPTIEMBRE POR REGION'!Y19)</f>
        <v>24</v>
      </c>
      <c r="Y19" s="29">
        <f>IFERROR(X19/W19,0)</f>
        <v>0.88888888888888884</v>
      </c>
      <c r="Z19" s="31">
        <f t="shared" si="5"/>
        <v>3</v>
      </c>
      <c r="AA19" s="78">
        <f>IFERROR(Z19/W19,0)</f>
        <v>0.1111111111111111</v>
      </c>
    </row>
    <row r="20" spans="1:27" ht="15.75" thickBot="1" x14ac:dyDescent="0.3">
      <c r="A20" s="56" t="s">
        <v>46</v>
      </c>
      <c r="B20" s="27">
        <f>+SUM('TOTAL MES JULIO POR REGION'!B20,'TOTAL MES AGOSTO POR REGION'!B20,'TOTAL MES SEPTIEMBRE POR REGION'!B20)</f>
        <v>0</v>
      </c>
      <c r="C20" s="27">
        <f>+SUM('TOTAL MES JULIO POR REGION'!C20,'TOTAL MES AGOSTO POR REGION'!C20,'TOTAL MES SEPTIEMBRE POR REGION'!C20)</f>
        <v>0</v>
      </c>
      <c r="D20" s="29">
        <f>IFERROR(+C20/B20,0)</f>
        <v>0</v>
      </c>
      <c r="E20" s="30">
        <f t="shared" si="6"/>
        <v>0</v>
      </c>
      <c r="F20" s="78">
        <f>IFERROR(+E20/B20,0)</f>
        <v>0</v>
      </c>
      <c r="G20" s="23"/>
      <c r="H20" s="56" t="s">
        <v>46</v>
      </c>
      <c r="I20" s="27">
        <f>+SUM('TOTAL MES JULIO POR REGION'!I20,'TOTAL MES AGOSTO POR REGION'!I20,'TOTAL MES SEPTIEMBRE POR REGION'!I20)</f>
        <v>9</v>
      </c>
      <c r="J20" s="27">
        <f>+SUM('TOTAL MES JULIO POR REGION'!J20,'TOTAL MES AGOSTO POR REGION'!J20,'TOTAL MES SEPTIEMBRE POR REGION'!J20)</f>
        <v>8</v>
      </c>
      <c r="K20" s="32">
        <f t="shared" si="10"/>
        <v>0.88888888888888884</v>
      </c>
      <c r="L20" s="31">
        <f t="shared" si="3"/>
        <v>1</v>
      </c>
      <c r="M20" s="78">
        <f t="shared" si="11"/>
        <v>0.1111111111111111</v>
      </c>
      <c r="N20" s="24"/>
      <c r="O20" s="56" t="s">
        <v>46</v>
      </c>
      <c r="P20" s="27">
        <f>+SUM('TOTAL MES JULIO POR REGION'!P20,'TOTAL MES AGOSTO POR REGION'!P20,'TOTAL MES SEPTIEMBRE POR REGION'!P20)</f>
        <v>2</v>
      </c>
      <c r="Q20" s="27">
        <f>+SUM('TOTAL MES JULIO POR REGION'!Q20,'TOTAL MES AGOSTO POR REGION'!Q20,'TOTAL MES SEPTIEMBRE POR REGION'!Q20)</f>
        <v>1</v>
      </c>
      <c r="R20" s="29">
        <f t="shared" si="25"/>
        <v>0.5</v>
      </c>
      <c r="S20" s="31">
        <f t="shared" si="4"/>
        <v>1</v>
      </c>
      <c r="T20" s="78">
        <f t="shared" si="26"/>
        <v>2</v>
      </c>
      <c r="U20" s="24"/>
      <c r="V20" s="56" t="s">
        <v>46</v>
      </c>
      <c r="W20" s="27">
        <f>+SUM('TOTAL MES JULIO POR REGION'!X20,'TOTAL MES AGOSTO POR REGION'!X20,'TOTAL MES SEPTIEMBRE POR REGION'!X20)</f>
        <v>4</v>
      </c>
      <c r="X20" s="27">
        <f>+SUM('TOTAL MES JULIO POR REGION'!Y20,'TOTAL MES AGOSTO POR REGION'!Y20,'TOTAL MES SEPTIEMBRE POR REGION'!Y20)</f>
        <v>3</v>
      </c>
      <c r="Y20" s="29">
        <f t="shared" si="18"/>
        <v>0.75</v>
      </c>
      <c r="Z20" s="31">
        <f t="shared" si="5"/>
        <v>1</v>
      </c>
      <c r="AA20" s="78">
        <f t="shared" si="19"/>
        <v>0.25</v>
      </c>
    </row>
    <row r="21" spans="1:27" ht="15.75" thickBot="1" x14ac:dyDescent="0.3">
      <c r="A21" s="57" t="s">
        <v>15</v>
      </c>
      <c r="B21" s="58">
        <f>SUM(B7:B20)</f>
        <v>31</v>
      </c>
      <c r="C21" s="58">
        <f>+SUM(C7:C20)</f>
        <v>24</v>
      </c>
      <c r="D21" s="89">
        <f t="shared" ref="D21" si="27">+C21/B21</f>
        <v>0.77419354838709675</v>
      </c>
      <c r="E21" s="58">
        <f>SUM(E7:E20)</f>
        <v>7</v>
      </c>
      <c r="F21" s="90">
        <f t="shared" ref="F21" si="28">+E21/B21</f>
        <v>0.22580645161290322</v>
      </c>
      <c r="G21" s="23"/>
      <c r="H21" s="57" t="s">
        <v>15</v>
      </c>
      <c r="I21" s="58">
        <f>SUM(I7:I20)</f>
        <v>415</v>
      </c>
      <c r="J21" s="58">
        <f>SUM(J7:J20)</f>
        <v>313</v>
      </c>
      <c r="K21" s="99">
        <f t="shared" si="10"/>
        <v>0.75421686746987948</v>
      </c>
      <c r="L21" s="58">
        <f>SUM(L7:L20)</f>
        <v>102</v>
      </c>
      <c r="M21" s="90">
        <f t="shared" si="11"/>
        <v>0.24578313253012049</v>
      </c>
      <c r="N21" s="24"/>
      <c r="O21" s="57" t="s">
        <v>15</v>
      </c>
      <c r="P21" s="58">
        <f>SUM(P7:P20)</f>
        <v>44</v>
      </c>
      <c r="Q21" s="58">
        <f>SUM(Q7:Q20)</f>
        <v>35</v>
      </c>
      <c r="R21" s="89">
        <f t="shared" si="20"/>
        <v>0.79545454545454541</v>
      </c>
      <c r="S21" s="58">
        <f>SUM(S7:S20)</f>
        <v>9</v>
      </c>
      <c r="T21" s="90">
        <f t="shared" si="21"/>
        <v>0.20454545454545456</v>
      </c>
      <c r="U21" s="24"/>
      <c r="V21" s="57" t="s">
        <v>15</v>
      </c>
      <c r="W21" s="58">
        <f>SUM(W7:W20)</f>
        <v>255</v>
      </c>
      <c r="X21" s="58">
        <f>SUM(X7:X20)</f>
        <v>226</v>
      </c>
      <c r="Y21" s="89">
        <f t="shared" si="18"/>
        <v>0.88627450980392153</v>
      </c>
      <c r="Z21" s="58">
        <f>SUM(Z7:Z20)</f>
        <v>29</v>
      </c>
      <c r="AA21" s="90">
        <f t="shared" si="19"/>
        <v>0.11372549019607843</v>
      </c>
    </row>
    <row r="22" spans="1:27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33"/>
      <c r="W22" s="34"/>
      <c r="X22" s="34"/>
      <c r="Y22" s="34"/>
      <c r="Z22" s="35"/>
      <c r="AA22" s="35"/>
    </row>
    <row r="23" spans="1:27" x14ac:dyDescent="0.25">
      <c r="A23" s="123" t="s">
        <v>47</v>
      </c>
      <c r="B23" s="125" t="s">
        <v>28</v>
      </c>
      <c r="C23" s="127" t="s">
        <v>29</v>
      </c>
      <c r="D23" s="112" t="s">
        <v>30</v>
      </c>
      <c r="E23" s="129" t="s">
        <v>31</v>
      </c>
      <c r="F23" s="112" t="s">
        <v>32</v>
      </c>
      <c r="G23" s="23"/>
      <c r="H23" s="123" t="s">
        <v>47</v>
      </c>
      <c r="I23" s="125" t="s">
        <v>28</v>
      </c>
      <c r="J23" s="127" t="s">
        <v>29</v>
      </c>
      <c r="K23" s="112" t="s">
        <v>30</v>
      </c>
      <c r="L23" s="129" t="s">
        <v>31</v>
      </c>
      <c r="M23" s="112" t="s">
        <v>32</v>
      </c>
      <c r="N23" s="24"/>
      <c r="O23" s="123" t="s">
        <v>47</v>
      </c>
      <c r="P23" s="125" t="s">
        <v>28</v>
      </c>
      <c r="Q23" s="127" t="s">
        <v>29</v>
      </c>
      <c r="R23" s="112" t="s">
        <v>30</v>
      </c>
      <c r="S23" s="129" t="s">
        <v>31</v>
      </c>
      <c r="T23" s="112" t="s">
        <v>32</v>
      </c>
      <c r="U23" s="24"/>
      <c r="V23" s="123" t="s">
        <v>47</v>
      </c>
      <c r="W23" s="125" t="s">
        <v>28</v>
      </c>
      <c r="X23" s="127" t="s">
        <v>29</v>
      </c>
      <c r="Y23" s="112" t="s">
        <v>30</v>
      </c>
      <c r="Z23" s="129" t="s">
        <v>31</v>
      </c>
      <c r="AA23" s="112" t="s">
        <v>32</v>
      </c>
    </row>
    <row r="24" spans="1:27" ht="15.75" thickBot="1" x14ac:dyDescent="0.3">
      <c r="A24" s="124"/>
      <c r="B24" s="126"/>
      <c r="C24" s="128"/>
      <c r="D24" s="120"/>
      <c r="E24" s="130"/>
      <c r="F24" s="120"/>
      <c r="G24" s="23"/>
      <c r="H24" s="124"/>
      <c r="I24" s="126"/>
      <c r="J24" s="128"/>
      <c r="K24" s="120"/>
      <c r="L24" s="130"/>
      <c r="M24" s="120"/>
      <c r="N24" s="24"/>
      <c r="O24" s="124"/>
      <c r="P24" s="126"/>
      <c r="Q24" s="128"/>
      <c r="R24" s="120"/>
      <c r="S24" s="130"/>
      <c r="T24" s="120"/>
      <c r="U24" s="24"/>
      <c r="V24" s="124"/>
      <c r="W24" s="126"/>
      <c r="X24" s="128"/>
      <c r="Y24" s="120"/>
      <c r="Z24" s="130"/>
      <c r="AA24" s="120"/>
    </row>
    <row r="25" spans="1:27" x14ac:dyDescent="0.25">
      <c r="A25" s="60" t="s">
        <v>48</v>
      </c>
      <c r="B25" s="36">
        <f>+SUM('TOTAL MES JULIO POR REGION'!B25,'TOTAL MES AGOSTO POR REGION'!B25,'TOTAL MES SEPTIEMBRE POR REGION'!B25)</f>
        <v>0</v>
      </c>
      <c r="C25" s="36">
        <f>+SUM('TOTAL MES JULIO POR REGION'!C25,'TOTAL MES AGOSTO POR REGION'!C25,'TOTAL MES SEPTIEMBRE POR REGION'!C25)</f>
        <v>0</v>
      </c>
      <c r="D25" s="37">
        <f t="shared" ref="D25:D26" si="29">IFERROR(C25/B25,0)</f>
        <v>0</v>
      </c>
      <c r="E25" s="38">
        <v>2</v>
      </c>
      <c r="F25" s="83">
        <f>IFERROR(E25/D25,0)</f>
        <v>0</v>
      </c>
      <c r="G25" s="23"/>
      <c r="H25" s="60" t="s">
        <v>48</v>
      </c>
      <c r="I25" s="39">
        <f>+SUM('TOTAL MES JULIO POR REGION'!I25,'TOTAL MES AGOSTO POR REGION'!I25,'TOTAL MES SEPTIEMBRE POR REGION'!I25)</f>
        <v>17</v>
      </c>
      <c r="J25" s="39">
        <f>+SUM('TOTAL MES JULIO POR REGION'!J25,'TOTAL MES AGOSTO POR REGION'!J25,'TOTAL MES SEPTIEMBRE POR REGION'!J25)</f>
        <v>15</v>
      </c>
      <c r="K25" s="40">
        <f>+J25/I25</f>
        <v>0.88235294117647056</v>
      </c>
      <c r="L25" s="41">
        <f>I25-J25</f>
        <v>2</v>
      </c>
      <c r="M25" s="83">
        <f>+L25/I25</f>
        <v>0.11764705882352941</v>
      </c>
      <c r="N25" s="24"/>
      <c r="O25" s="60" t="s">
        <v>48</v>
      </c>
      <c r="P25" s="39">
        <f>+SUM('TOTAL MES JULIO POR REGION'!P25,'TOTAL MES AGOSTO POR REGION'!P25,'TOTAL MES SEPTIEMBRE POR REGION'!P25)</f>
        <v>1</v>
      </c>
      <c r="Q25" s="39">
        <f>+SUM('TOTAL MES JULIO POR REGION'!Q25,'TOTAL MES AGOSTO POR REGION'!Q25,'TOTAL MES SEPTIEMBRE POR REGION'!Q25)</f>
        <v>1</v>
      </c>
      <c r="R25" s="40">
        <f t="shared" ref="R25:R26" si="30">IFERROR(Q25/P25,0)</f>
        <v>1</v>
      </c>
      <c r="S25" s="41">
        <f t="shared" ref="S25:S34" si="31">P25-Q25</f>
        <v>0</v>
      </c>
      <c r="T25" s="83">
        <f t="shared" ref="T25:T26" si="32">IFERROR(S25/R25,0)</f>
        <v>0</v>
      </c>
      <c r="U25" s="24"/>
      <c r="V25" s="60" t="s">
        <v>48</v>
      </c>
      <c r="W25" s="42">
        <f>+SUM('TOTAL MES JULIO POR REGION'!X25,'TOTAL MES AGOSTO POR REGION'!X25,'TOTAL MES SEPTIEMBRE POR REGION'!X25)</f>
        <v>13</v>
      </c>
      <c r="X25" s="42">
        <f>+SUM('TOTAL MES JULIO POR REGION'!Y25,'TOTAL MES AGOSTO POR REGION'!Y25,'TOTAL MES SEPTIEMBRE POR REGION'!Y25)</f>
        <v>5</v>
      </c>
      <c r="Y25" s="40">
        <f>IFERROR(X25/W25,0)</f>
        <v>0.38461538461538464</v>
      </c>
      <c r="Z25" s="41">
        <f>W25-X25</f>
        <v>8</v>
      </c>
      <c r="AA25" s="83">
        <f>IFERROR(Z25/Y25,0)</f>
        <v>20.799999999999997</v>
      </c>
    </row>
    <row r="26" spans="1:27" x14ac:dyDescent="0.25">
      <c r="A26" s="61" t="s">
        <v>49</v>
      </c>
      <c r="B26" s="36">
        <f>+SUM('TOTAL MES JULIO POR REGION'!B26,'TOTAL MES AGOSTO POR REGION'!B26,'TOTAL MES SEPTIEMBRE POR REGION'!B26)</f>
        <v>2</v>
      </c>
      <c r="C26" s="36">
        <f>+SUM('TOTAL MES JULIO POR REGION'!C26,'TOTAL MES AGOSTO POR REGION'!C26,'TOTAL MES SEPTIEMBRE POR REGION'!C26)</f>
        <v>2</v>
      </c>
      <c r="D26" s="37">
        <f t="shared" si="29"/>
        <v>1</v>
      </c>
      <c r="E26" s="38">
        <v>1</v>
      </c>
      <c r="F26" s="83">
        <f t="shared" ref="F26" si="33">IFERROR(E26/D26,0)</f>
        <v>1</v>
      </c>
      <c r="G26" s="23"/>
      <c r="H26" s="61" t="s">
        <v>49</v>
      </c>
      <c r="I26" s="39">
        <f>+SUM('TOTAL MES JULIO POR REGION'!I26,'TOTAL MES AGOSTO POR REGION'!I26,'TOTAL MES SEPTIEMBRE POR REGION'!I26)</f>
        <v>27</v>
      </c>
      <c r="J26" s="39">
        <f>+SUM('TOTAL MES JULIO POR REGION'!J26,'TOTAL MES AGOSTO POR REGION'!J26,'TOTAL MES SEPTIEMBRE POR REGION'!J26)</f>
        <v>21</v>
      </c>
      <c r="K26" s="37">
        <f>+J26/I26</f>
        <v>0.77777777777777779</v>
      </c>
      <c r="L26" s="41">
        <f t="shared" ref="L26:L34" si="34">I26-J26</f>
        <v>6</v>
      </c>
      <c r="M26" s="83">
        <f t="shared" ref="M26:M32" si="35">+L26/I26</f>
        <v>0.22222222222222221</v>
      </c>
      <c r="N26" s="24"/>
      <c r="O26" s="61" t="s">
        <v>49</v>
      </c>
      <c r="P26" s="39">
        <f>+SUM('TOTAL MES JULIO POR REGION'!P26,'TOTAL MES AGOSTO POR REGION'!P26,'TOTAL MES SEPTIEMBRE POR REGION'!P26)</f>
        <v>7</v>
      </c>
      <c r="Q26" s="39">
        <f>+SUM('TOTAL MES JULIO POR REGION'!Q26,'TOTAL MES AGOSTO POR REGION'!Q26,'TOTAL MES SEPTIEMBRE POR REGION'!Q26)</f>
        <v>5</v>
      </c>
      <c r="R26" s="40">
        <f t="shared" si="30"/>
        <v>0.7142857142857143</v>
      </c>
      <c r="S26" s="41">
        <f t="shared" si="31"/>
        <v>2</v>
      </c>
      <c r="T26" s="83">
        <f t="shared" si="32"/>
        <v>2.8</v>
      </c>
      <c r="U26" s="24"/>
      <c r="V26" s="61" t="s">
        <v>49</v>
      </c>
      <c r="W26" s="42">
        <f>+SUM('TOTAL MES JULIO POR REGION'!X26,'TOTAL MES AGOSTO POR REGION'!X26,'TOTAL MES SEPTIEMBRE POR REGION'!X26)</f>
        <v>14</v>
      </c>
      <c r="X26" s="42">
        <f>+SUM('TOTAL MES JULIO POR REGION'!Y26,'TOTAL MES AGOSTO POR REGION'!Y26,'TOTAL MES SEPTIEMBRE POR REGION'!Y26)</f>
        <v>7</v>
      </c>
      <c r="Y26" s="40">
        <f t="shared" ref="Y26:Y31" si="36">+X26/W26</f>
        <v>0.5</v>
      </c>
      <c r="Z26" s="41">
        <f t="shared" ref="Z26:Z34" si="37">W26-X26</f>
        <v>7</v>
      </c>
      <c r="AA26" s="83">
        <f t="shared" ref="AA26:AA28" si="38">+Z26/W26</f>
        <v>0.5</v>
      </c>
    </row>
    <row r="27" spans="1:27" x14ac:dyDescent="0.25">
      <c r="A27" s="61" t="s">
        <v>50</v>
      </c>
      <c r="B27" s="36">
        <f>+SUM('TOTAL MES JULIO POR REGION'!B27,'TOTAL MES AGOSTO POR REGION'!B27,'TOTAL MES SEPTIEMBRE POR REGION'!B27)</f>
        <v>0</v>
      </c>
      <c r="C27" s="36">
        <f>+SUM('TOTAL MES JULIO POR REGION'!C27,'TOTAL MES AGOSTO POR REGION'!C27,'TOTAL MES SEPTIEMBRE POR REGION'!C27)</f>
        <v>0</v>
      </c>
      <c r="D27" s="37">
        <f t="shared" ref="D27:D29" si="39">IFERROR(C27/B27,0)</f>
        <v>0</v>
      </c>
      <c r="E27" s="38">
        <v>0</v>
      </c>
      <c r="F27" s="83">
        <f t="shared" ref="F27" si="40">IFERROR(E27/D27,0)</f>
        <v>0</v>
      </c>
      <c r="G27" s="23"/>
      <c r="H27" s="61" t="s">
        <v>50</v>
      </c>
      <c r="I27" s="39">
        <f>+SUM('TOTAL MES JULIO POR REGION'!I27,'TOTAL MES AGOSTO POR REGION'!I27,'TOTAL MES SEPTIEMBRE POR REGION'!I27)</f>
        <v>1</v>
      </c>
      <c r="J27" s="39">
        <f>+SUM('TOTAL MES JULIO POR REGION'!J27,'TOTAL MES AGOSTO POR REGION'!J27,'TOTAL MES SEPTIEMBRE POR REGION'!J27)</f>
        <v>1</v>
      </c>
      <c r="K27" s="37">
        <f>IFERROR(J27/I27,0)</f>
        <v>1</v>
      </c>
      <c r="L27" s="41">
        <f t="shared" si="34"/>
        <v>0</v>
      </c>
      <c r="M27" s="83">
        <f>IFERROR(L27/I27,0)</f>
        <v>0</v>
      </c>
      <c r="N27" s="24"/>
      <c r="O27" s="61" t="s">
        <v>50</v>
      </c>
      <c r="P27" s="39">
        <f>+SUM('TOTAL MES JULIO POR REGION'!P27,'TOTAL MES AGOSTO POR REGION'!P27,'TOTAL MES SEPTIEMBRE POR REGION'!P27)</f>
        <v>0</v>
      </c>
      <c r="Q27" s="39">
        <f>+SUM('TOTAL MES JULIO POR REGION'!Q27,'TOTAL MES AGOSTO POR REGION'!Q27,'TOTAL MES SEPTIEMBRE POR REGION'!Q27)</f>
        <v>0</v>
      </c>
      <c r="R27" s="40">
        <f t="shared" ref="R27" si="41">IFERROR(Q27/P27,0)</f>
        <v>0</v>
      </c>
      <c r="S27" s="41">
        <f t="shared" si="31"/>
        <v>0</v>
      </c>
      <c r="T27" s="83">
        <f t="shared" ref="T27" si="42">IFERROR(S27/R27,0)</f>
        <v>0</v>
      </c>
      <c r="U27" s="24"/>
      <c r="V27" s="61" t="s">
        <v>50</v>
      </c>
      <c r="W27" s="42">
        <f>+SUM('TOTAL MES JULIO POR REGION'!X27,'TOTAL MES AGOSTO POR REGION'!X27,'TOTAL MES SEPTIEMBRE POR REGION'!X27)</f>
        <v>0</v>
      </c>
      <c r="X27" s="42">
        <f>+SUM('TOTAL MES JULIO POR REGION'!Y27,'TOTAL MES AGOSTO POR REGION'!Y27,'TOTAL MES SEPTIEMBRE POR REGION'!Y27)</f>
        <v>0</v>
      </c>
      <c r="Y27" s="40">
        <f>IFERROR(X27/W27,0)</f>
        <v>0</v>
      </c>
      <c r="Z27" s="41">
        <f t="shared" si="37"/>
        <v>0</v>
      </c>
      <c r="AA27" s="83">
        <f>IFERROR(Z27/W27,0)</f>
        <v>0</v>
      </c>
    </row>
    <row r="28" spans="1:27" x14ac:dyDescent="0.25">
      <c r="A28" s="61" t="s">
        <v>51</v>
      </c>
      <c r="B28" s="36">
        <f>+SUM('TOTAL MES JULIO POR REGION'!B28,'TOTAL MES AGOSTO POR REGION'!B28,'TOTAL MES SEPTIEMBRE POR REGION'!B28)</f>
        <v>7</v>
      </c>
      <c r="C28" s="36">
        <f>+SUM('TOTAL MES JULIO POR REGION'!C28,'TOTAL MES AGOSTO POR REGION'!C28,'TOTAL MES SEPTIEMBRE POR REGION'!C28)</f>
        <v>6</v>
      </c>
      <c r="D28" s="37">
        <f t="shared" si="39"/>
        <v>0.8571428571428571</v>
      </c>
      <c r="E28" s="38">
        <v>6</v>
      </c>
      <c r="F28" s="83">
        <f>+D28/E28</f>
        <v>0.14285714285714285</v>
      </c>
      <c r="G28" s="23"/>
      <c r="H28" s="61" t="s">
        <v>51</v>
      </c>
      <c r="I28" s="39">
        <f>+SUM('TOTAL MES JULIO POR REGION'!I28,'TOTAL MES AGOSTO POR REGION'!I28,'TOTAL MES SEPTIEMBRE POR REGION'!I28)</f>
        <v>128</v>
      </c>
      <c r="J28" s="39">
        <f>+SUM('TOTAL MES JULIO POR REGION'!J28,'TOTAL MES AGOSTO POR REGION'!J28,'TOTAL MES SEPTIEMBRE POR REGION'!J28)</f>
        <v>105</v>
      </c>
      <c r="K28" s="37">
        <f t="shared" ref="K28:K32" si="43">+J28/I28</f>
        <v>0.8203125</v>
      </c>
      <c r="L28" s="41">
        <f t="shared" si="34"/>
        <v>23</v>
      </c>
      <c r="M28" s="83">
        <f t="shared" si="35"/>
        <v>0.1796875</v>
      </c>
      <c r="N28" s="24"/>
      <c r="O28" s="61" t="s">
        <v>51</v>
      </c>
      <c r="P28" s="39">
        <f>+SUM('TOTAL MES JULIO POR REGION'!P28,'TOTAL MES AGOSTO POR REGION'!P28,'TOTAL MES SEPTIEMBRE POR REGION'!P28)</f>
        <v>11</v>
      </c>
      <c r="Q28" s="39">
        <f>+SUM('TOTAL MES JULIO POR REGION'!Q28,'TOTAL MES AGOSTO POR REGION'!Q28,'TOTAL MES SEPTIEMBRE POR REGION'!Q28)</f>
        <v>6</v>
      </c>
      <c r="R28" s="40">
        <f t="shared" ref="R28" si="44">+Q28/P28</f>
        <v>0.54545454545454541</v>
      </c>
      <c r="S28" s="41">
        <f t="shared" si="31"/>
        <v>5</v>
      </c>
      <c r="T28" s="83">
        <f t="shared" ref="T28" si="45">+S28/P28</f>
        <v>0.45454545454545453</v>
      </c>
      <c r="U28" s="24"/>
      <c r="V28" s="61" t="s">
        <v>51</v>
      </c>
      <c r="W28" s="42">
        <f>+SUM('TOTAL MES JULIO POR REGION'!X28,'TOTAL MES AGOSTO POR REGION'!X28,'TOTAL MES SEPTIEMBRE POR REGION'!X28)</f>
        <v>95</v>
      </c>
      <c r="X28" s="42">
        <f>+SUM('TOTAL MES JULIO POR REGION'!Y28,'TOTAL MES AGOSTO POR REGION'!Y28,'TOTAL MES SEPTIEMBRE POR REGION'!Y28)</f>
        <v>50</v>
      </c>
      <c r="Y28" s="40">
        <f t="shared" si="36"/>
        <v>0.52631578947368418</v>
      </c>
      <c r="Z28" s="41">
        <f t="shared" si="37"/>
        <v>45</v>
      </c>
      <c r="AA28" s="83">
        <f t="shared" si="38"/>
        <v>0.47368421052631576</v>
      </c>
    </row>
    <row r="29" spans="1:27" x14ac:dyDescent="0.25">
      <c r="A29" s="61" t="s">
        <v>52</v>
      </c>
      <c r="B29" s="36">
        <f>+SUM('TOTAL MES JULIO POR REGION'!B29,'TOTAL MES AGOSTO POR REGION'!B29,'TOTAL MES SEPTIEMBRE POR REGION'!B29)</f>
        <v>0</v>
      </c>
      <c r="C29" s="36">
        <f>+SUM('TOTAL MES JULIO POR REGION'!C29,'TOTAL MES AGOSTO POR REGION'!C29,'TOTAL MES SEPTIEMBRE POR REGION'!C29)</f>
        <v>0</v>
      </c>
      <c r="D29" s="37">
        <f t="shared" si="39"/>
        <v>0</v>
      </c>
      <c r="E29" s="38">
        <v>0</v>
      </c>
      <c r="F29" s="83">
        <f>IFERROR(E29/B29,0)</f>
        <v>0</v>
      </c>
      <c r="G29" s="23"/>
      <c r="H29" s="61" t="s">
        <v>52</v>
      </c>
      <c r="I29" s="39">
        <f>+SUM('TOTAL MES JULIO POR REGION'!I29,'TOTAL MES AGOSTO POR REGION'!I29,'TOTAL MES SEPTIEMBRE POR REGION'!I29)</f>
        <v>1</v>
      </c>
      <c r="J29" s="39">
        <f>+SUM('TOTAL MES JULIO POR REGION'!J29,'TOTAL MES AGOSTO POR REGION'!J29,'TOTAL MES SEPTIEMBRE POR REGION'!J29)</f>
        <v>1</v>
      </c>
      <c r="K29" s="37">
        <f t="shared" ref="K29" si="46">IFERROR(J29/I29,0)</f>
        <v>1</v>
      </c>
      <c r="L29" s="41">
        <f t="shared" si="34"/>
        <v>0</v>
      </c>
      <c r="M29" s="83">
        <f t="shared" ref="M29" si="47">IFERROR(L29/K29,0)</f>
        <v>0</v>
      </c>
      <c r="N29" s="24"/>
      <c r="O29" s="61" t="s">
        <v>52</v>
      </c>
      <c r="P29" s="39">
        <f>+SUM('TOTAL MES JULIO POR REGION'!P29,'TOTAL MES AGOSTO POR REGION'!P29,'TOTAL MES SEPTIEMBRE POR REGION'!P29)</f>
        <v>3</v>
      </c>
      <c r="Q29" s="39">
        <f>+SUM('TOTAL MES JULIO POR REGION'!Q29,'TOTAL MES AGOSTO POR REGION'!Q29,'TOTAL MES SEPTIEMBRE POR REGION'!Q29)</f>
        <v>2</v>
      </c>
      <c r="R29" s="40">
        <f>IFERROR(Q29/P29,0)</f>
        <v>0.66666666666666663</v>
      </c>
      <c r="S29" s="41">
        <f t="shared" si="31"/>
        <v>1</v>
      </c>
      <c r="T29" s="83">
        <f>IFERROR(S29/P29,0)</f>
        <v>0.33333333333333331</v>
      </c>
      <c r="U29" s="24"/>
      <c r="V29" s="61" t="s">
        <v>52</v>
      </c>
      <c r="W29" s="42">
        <f>+SUM('TOTAL MES JULIO POR REGION'!X29,'TOTAL MES AGOSTO POR REGION'!X29,'TOTAL MES SEPTIEMBRE POR REGION'!X29)</f>
        <v>1</v>
      </c>
      <c r="X29" s="42">
        <f>+SUM('TOTAL MES JULIO POR REGION'!Y29,'TOTAL MES AGOSTO POR REGION'!Y29,'TOTAL MES SEPTIEMBRE POR REGION'!Y29)</f>
        <v>0</v>
      </c>
      <c r="Y29" s="40">
        <f>IFERROR(X29/W29,0)</f>
        <v>0</v>
      </c>
      <c r="Z29" s="41">
        <f t="shared" si="37"/>
        <v>1</v>
      </c>
      <c r="AA29" s="83">
        <f>IFERROR(Z29/W29,0)</f>
        <v>1</v>
      </c>
    </row>
    <row r="30" spans="1:27" x14ac:dyDescent="0.25">
      <c r="A30" s="61" t="s">
        <v>53</v>
      </c>
      <c r="B30" s="36">
        <f>+SUM('TOTAL MES JULIO POR REGION'!B30,'TOTAL MES AGOSTO POR REGION'!B30,'TOTAL MES SEPTIEMBRE POR REGION'!B30)</f>
        <v>1</v>
      </c>
      <c r="C30" s="36">
        <f>+SUM('TOTAL MES JULIO POR REGION'!C30,'TOTAL MES AGOSTO POR REGION'!C30,'TOTAL MES SEPTIEMBRE POR REGION'!C30)</f>
        <v>1</v>
      </c>
      <c r="D30" s="37">
        <f t="shared" ref="D30" si="48">IFERROR(C30/B30,0)</f>
        <v>1</v>
      </c>
      <c r="E30" s="38">
        <v>0</v>
      </c>
      <c r="F30" s="83">
        <f t="shared" ref="F30" si="49">IFERROR(E30/D30,0)</f>
        <v>0</v>
      </c>
      <c r="G30" s="23"/>
      <c r="H30" s="61" t="s">
        <v>53</v>
      </c>
      <c r="I30" s="39">
        <f>+SUM('TOTAL MES JULIO POR REGION'!I30,'TOTAL MES AGOSTO POR REGION'!I30,'TOTAL MES SEPTIEMBRE POR REGION'!I30)</f>
        <v>11</v>
      </c>
      <c r="J30" s="39">
        <f>+SUM('TOTAL MES JULIO POR REGION'!J30,'TOTAL MES AGOSTO POR REGION'!J30,'TOTAL MES SEPTIEMBRE POR REGION'!J30)</f>
        <v>9</v>
      </c>
      <c r="K30" s="37">
        <f t="shared" si="43"/>
        <v>0.81818181818181823</v>
      </c>
      <c r="L30" s="41">
        <f t="shared" si="34"/>
        <v>2</v>
      </c>
      <c r="M30" s="83">
        <f t="shared" si="35"/>
        <v>0.18181818181818182</v>
      </c>
      <c r="N30" s="24"/>
      <c r="O30" s="61" t="s">
        <v>53</v>
      </c>
      <c r="P30" s="39">
        <f>+SUM('TOTAL MES JULIO POR REGION'!P30,'TOTAL MES AGOSTO POR REGION'!P30,'TOTAL MES SEPTIEMBRE POR REGION'!P30)</f>
        <v>4</v>
      </c>
      <c r="Q30" s="39">
        <f>+SUM('TOTAL MES JULIO POR REGION'!Q30,'TOTAL MES AGOSTO POR REGION'!Q30,'TOTAL MES SEPTIEMBRE POR REGION'!Q30)</f>
        <v>4</v>
      </c>
      <c r="R30" s="40">
        <f t="shared" ref="R30" si="50">IFERROR(Q30/P30,0)</f>
        <v>1</v>
      </c>
      <c r="S30" s="41">
        <f t="shared" si="31"/>
        <v>0</v>
      </c>
      <c r="T30" s="83">
        <f t="shared" ref="T30" si="51">IFERROR(S30/R30,0)</f>
        <v>0</v>
      </c>
      <c r="U30" s="24"/>
      <c r="V30" s="61" t="s">
        <v>53</v>
      </c>
      <c r="W30" s="42">
        <f>+SUM('TOTAL MES JULIO POR REGION'!X30,'TOTAL MES AGOSTO POR REGION'!X30,'TOTAL MES SEPTIEMBRE POR REGION'!X30)</f>
        <v>13</v>
      </c>
      <c r="X30" s="42">
        <f>+SUM('TOTAL MES JULIO POR REGION'!Y30,'TOTAL MES AGOSTO POR REGION'!Y30,'TOTAL MES SEPTIEMBRE POR REGION'!Y30)</f>
        <v>6</v>
      </c>
      <c r="Y30" s="40">
        <f>IFERROR(X30/W30,0)</f>
        <v>0.46153846153846156</v>
      </c>
      <c r="Z30" s="41">
        <f t="shared" si="37"/>
        <v>7</v>
      </c>
      <c r="AA30" s="83">
        <f t="shared" ref="AA30:AA31" si="52">IFERROR(Z30/W30,0)</f>
        <v>0.53846153846153844</v>
      </c>
    </row>
    <row r="31" spans="1:27" x14ac:dyDescent="0.25">
      <c r="A31" s="61" t="s">
        <v>54</v>
      </c>
      <c r="B31" s="36">
        <f>+SUM('TOTAL MES JULIO POR REGION'!B31,'TOTAL MES AGOSTO POR REGION'!B31,'TOTAL MES SEPTIEMBRE POR REGION'!B31)</f>
        <v>1</v>
      </c>
      <c r="C31" s="36">
        <f>+SUM('TOTAL MES JULIO POR REGION'!C31,'TOTAL MES AGOSTO POR REGION'!C31,'TOTAL MES SEPTIEMBRE POR REGION'!C31)</f>
        <v>0</v>
      </c>
      <c r="D31" s="37">
        <f>IFERROR(C31/B31,0)</f>
        <v>0</v>
      </c>
      <c r="E31" s="38">
        <v>0</v>
      </c>
      <c r="F31" s="83">
        <f t="shared" ref="F31:F32" si="53">IFERROR(E31/B31,0)</f>
        <v>0</v>
      </c>
      <c r="G31" s="23"/>
      <c r="H31" s="61" t="s">
        <v>54</v>
      </c>
      <c r="I31" s="39">
        <f>+SUM('TOTAL MES JULIO POR REGION'!I31,'TOTAL MES AGOSTO POR REGION'!I31,'TOTAL MES SEPTIEMBRE POR REGION'!I31)</f>
        <v>9</v>
      </c>
      <c r="J31" s="39">
        <f>+SUM('TOTAL MES JULIO POR REGION'!J31,'TOTAL MES AGOSTO POR REGION'!J31,'TOTAL MES SEPTIEMBRE POR REGION'!J31)</f>
        <v>9</v>
      </c>
      <c r="K31" s="37">
        <f t="shared" si="43"/>
        <v>1</v>
      </c>
      <c r="L31" s="41">
        <f t="shared" si="34"/>
        <v>0</v>
      </c>
      <c r="M31" s="83">
        <f t="shared" si="35"/>
        <v>0</v>
      </c>
      <c r="N31" s="24"/>
      <c r="O31" s="61" t="s">
        <v>54</v>
      </c>
      <c r="P31" s="39">
        <f>+SUM('TOTAL MES JULIO POR REGION'!P31,'TOTAL MES AGOSTO POR REGION'!P31,'TOTAL MES SEPTIEMBRE POR REGION'!P31)</f>
        <v>1</v>
      </c>
      <c r="Q31" s="39">
        <f>+SUM('TOTAL MES JULIO POR REGION'!Q31,'TOTAL MES AGOSTO POR REGION'!Q31,'TOTAL MES SEPTIEMBRE POR REGION'!Q31)</f>
        <v>1</v>
      </c>
      <c r="R31" s="40">
        <f t="shared" ref="R31:R32" si="54">IFERROR(Q31/P31,0)</f>
        <v>1</v>
      </c>
      <c r="S31" s="41">
        <f t="shared" si="31"/>
        <v>0</v>
      </c>
      <c r="T31" s="83">
        <f t="shared" ref="T31:T32" si="55">IFERROR(S31/R31,0)</f>
        <v>0</v>
      </c>
      <c r="U31" s="24"/>
      <c r="V31" s="61" t="s">
        <v>54</v>
      </c>
      <c r="W31" s="42">
        <f>+SUM('TOTAL MES JULIO POR REGION'!X31,'TOTAL MES AGOSTO POR REGION'!X31,'TOTAL MES SEPTIEMBRE POR REGION'!X31)</f>
        <v>11</v>
      </c>
      <c r="X31" s="42">
        <f>+SUM('TOTAL MES JULIO POR REGION'!Y31,'TOTAL MES AGOSTO POR REGION'!Y31,'TOTAL MES SEPTIEMBRE POR REGION'!Y31)</f>
        <v>8</v>
      </c>
      <c r="Y31" s="40">
        <f t="shared" si="36"/>
        <v>0.72727272727272729</v>
      </c>
      <c r="Z31" s="41">
        <f t="shared" si="37"/>
        <v>3</v>
      </c>
      <c r="AA31" s="83">
        <f t="shared" si="52"/>
        <v>0.27272727272727271</v>
      </c>
    </row>
    <row r="32" spans="1:27" x14ac:dyDescent="0.25">
      <c r="A32" s="61" t="s">
        <v>55</v>
      </c>
      <c r="B32" s="36">
        <f>+SUM('TOTAL MES JULIO POR REGION'!B32,'TOTAL MES AGOSTO POR REGION'!B32,'TOTAL MES SEPTIEMBRE POR REGION'!B32)</f>
        <v>0</v>
      </c>
      <c r="C32" s="36">
        <f>+SUM('TOTAL MES JULIO POR REGION'!C32,'TOTAL MES AGOSTO POR REGION'!C32,'TOTAL MES SEPTIEMBRE POR REGION'!C32)</f>
        <v>0</v>
      </c>
      <c r="D32" s="37">
        <f>IFERROR(C32/B32,0)</f>
        <v>0</v>
      </c>
      <c r="E32" s="38">
        <v>0</v>
      </c>
      <c r="F32" s="83">
        <f t="shared" si="53"/>
        <v>0</v>
      </c>
      <c r="G32" s="23"/>
      <c r="H32" s="61" t="s">
        <v>55</v>
      </c>
      <c r="I32" s="39">
        <f>+SUM('TOTAL MES JULIO POR REGION'!I32,'TOTAL MES AGOSTO POR REGION'!I32,'TOTAL MES SEPTIEMBRE POR REGION'!I32)</f>
        <v>3</v>
      </c>
      <c r="J32" s="39">
        <f>+SUM('TOTAL MES JULIO POR REGION'!J32,'TOTAL MES AGOSTO POR REGION'!J32,'TOTAL MES SEPTIEMBRE POR REGION'!J32)</f>
        <v>3</v>
      </c>
      <c r="K32" s="37">
        <f t="shared" si="43"/>
        <v>1</v>
      </c>
      <c r="L32" s="41">
        <f t="shared" si="34"/>
        <v>0</v>
      </c>
      <c r="M32" s="83">
        <f t="shared" si="35"/>
        <v>0</v>
      </c>
      <c r="N32" s="24"/>
      <c r="O32" s="61" t="s">
        <v>55</v>
      </c>
      <c r="P32" s="39">
        <f>+SUM('TOTAL MES JULIO POR REGION'!P32,'TOTAL MES AGOSTO POR REGION'!P32,'TOTAL MES SEPTIEMBRE POR REGION'!P32)</f>
        <v>1</v>
      </c>
      <c r="Q32" s="39">
        <f>+SUM('TOTAL MES JULIO POR REGION'!Q32,'TOTAL MES AGOSTO POR REGION'!Q32,'TOTAL MES SEPTIEMBRE POR REGION'!Q32)</f>
        <v>0</v>
      </c>
      <c r="R32" s="40">
        <f t="shared" si="54"/>
        <v>0</v>
      </c>
      <c r="S32" s="41">
        <f t="shared" si="31"/>
        <v>1</v>
      </c>
      <c r="T32" s="83">
        <f t="shared" si="55"/>
        <v>0</v>
      </c>
      <c r="U32" s="24"/>
      <c r="V32" s="61" t="s">
        <v>55</v>
      </c>
      <c r="W32" s="42">
        <f>+SUM('TOTAL MES JULIO POR REGION'!X32,'TOTAL MES AGOSTO POR REGION'!X32,'TOTAL MES SEPTIEMBRE POR REGION'!X32)</f>
        <v>8</v>
      </c>
      <c r="X32" s="42">
        <f>+SUM('TOTAL MES JULIO POR REGION'!Y32,'TOTAL MES AGOSTO POR REGION'!Y32,'TOTAL MES SEPTIEMBRE POR REGION'!Y32)</f>
        <v>2</v>
      </c>
      <c r="Y32" s="40">
        <f>IFERROR(X32/W32,0)</f>
        <v>0.25</v>
      </c>
      <c r="Z32" s="41">
        <f t="shared" si="37"/>
        <v>6</v>
      </c>
      <c r="AA32" s="83">
        <f>+Y32/Z32</f>
        <v>4.1666666666666664E-2</v>
      </c>
    </row>
    <row r="33" spans="1:27" x14ac:dyDescent="0.25">
      <c r="A33" s="61" t="s">
        <v>56</v>
      </c>
      <c r="B33" s="36">
        <f>+SUM('TOTAL MES JULIO POR REGION'!B33,'TOTAL MES AGOSTO POR REGION'!B33,'TOTAL MES SEPTIEMBRE POR REGION'!B33)</f>
        <v>1</v>
      </c>
      <c r="C33" s="36">
        <f>+SUM('TOTAL MES JULIO POR REGION'!C33,'TOTAL MES AGOSTO POR REGION'!C33,'TOTAL MES SEPTIEMBRE POR REGION'!C33)</f>
        <v>1</v>
      </c>
      <c r="D33" s="37">
        <f t="shared" ref="D33" si="56">IFERROR(C33/B33,0)</f>
        <v>1</v>
      </c>
      <c r="E33" s="38">
        <v>0</v>
      </c>
      <c r="F33" s="83">
        <f t="shared" ref="F33" si="57">IFERROR(E33/D33,0)</f>
        <v>0</v>
      </c>
      <c r="G33" s="23"/>
      <c r="H33" s="61" t="s">
        <v>56</v>
      </c>
      <c r="I33" s="39">
        <f>+SUM('TOTAL MES JULIO POR REGION'!I33,'TOTAL MES AGOSTO POR REGION'!I33,'TOTAL MES SEPTIEMBRE POR REGION'!I33)</f>
        <v>3</v>
      </c>
      <c r="J33" s="39">
        <f>+SUM('TOTAL MES JULIO POR REGION'!J33,'TOTAL MES AGOSTO POR REGION'!J33,'TOTAL MES SEPTIEMBRE POR REGION'!J33)</f>
        <v>2</v>
      </c>
      <c r="K33" s="37">
        <f t="shared" ref="K33" si="58">IFERROR(J33/I33,0)</f>
        <v>0.66666666666666663</v>
      </c>
      <c r="L33" s="41">
        <f t="shared" si="34"/>
        <v>1</v>
      </c>
      <c r="M33" s="83">
        <v>0</v>
      </c>
      <c r="N33" s="24"/>
      <c r="O33" s="61" t="s">
        <v>56</v>
      </c>
      <c r="P33" s="39">
        <f>+SUM('TOTAL MES JULIO POR REGION'!P33,'TOTAL MES AGOSTO POR REGION'!P33,'TOTAL MES SEPTIEMBRE POR REGION'!P33)</f>
        <v>0</v>
      </c>
      <c r="Q33" s="39">
        <f>+SUM('TOTAL MES JULIO POR REGION'!Q33,'TOTAL MES AGOSTO POR REGION'!Q33,'TOTAL MES SEPTIEMBRE POR REGION'!Q33)</f>
        <v>0</v>
      </c>
      <c r="R33" s="40">
        <f>IFERROR(Q33/P33,0)</f>
        <v>0</v>
      </c>
      <c r="S33" s="41">
        <f t="shared" si="31"/>
        <v>0</v>
      </c>
      <c r="T33" s="83">
        <f>IFERROR(S33/P33,0)</f>
        <v>0</v>
      </c>
      <c r="U33" s="24"/>
      <c r="V33" s="61" t="s">
        <v>56</v>
      </c>
      <c r="W33" s="42">
        <f>+SUM('TOTAL MES JULIO POR REGION'!X33,'TOTAL MES AGOSTO POR REGION'!X33,'TOTAL MES SEPTIEMBRE POR REGION'!X33)</f>
        <v>2</v>
      </c>
      <c r="X33" s="42">
        <f>+SUM('TOTAL MES JULIO POR REGION'!Y33,'TOTAL MES AGOSTO POR REGION'!Y33,'TOTAL MES SEPTIEMBRE POR REGION'!Y33)</f>
        <v>2</v>
      </c>
      <c r="Y33" s="40">
        <f>IFERROR(X33/W33,0)</f>
        <v>1</v>
      </c>
      <c r="Z33" s="41">
        <f t="shared" si="37"/>
        <v>0</v>
      </c>
      <c r="AA33" s="83">
        <f>IFERROR(Z33/Y33,0)</f>
        <v>0</v>
      </c>
    </row>
    <row r="34" spans="1:27" ht="15.75" thickBot="1" x14ac:dyDescent="0.3">
      <c r="A34" s="62" t="s">
        <v>57</v>
      </c>
      <c r="B34" s="36">
        <f>+SUM('TOTAL MES JULIO POR REGION'!B34,'TOTAL MES AGOSTO POR REGION'!B34,'TOTAL MES SEPTIEMBRE POR REGION'!B34)</f>
        <v>0</v>
      </c>
      <c r="C34" s="36">
        <f>+SUM('TOTAL MES JULIO POR REGION'!C34,'TOTAL MES AGOSTO POR REGION'!C34,'TOTAL MES SEPTIEMBRE POR REGION'!C34)</f>
        <v>0</v>
      </c>
      <c r="D34" s="37">
        <f>IFERROR(C34/B34,0)</f>
        <v>0</v>
      </c>
      <c r="E34" s="38">
        <v>0</v>
      </c>
      <c r="F34" s="83">
        <f>IFERROR(E34/B34,0)</f>
        <v>0</v>
      </c>
      <c r="G34" s="23"/>
      <c r="H34" s="62" t="s">
        <v>57</v>
      </c>
      <c r="I34" s="39">
        <f>+SUM('TOTAL MES JULIO POR REGION'!I34,'TOTAL MES AGOSTO POR REGION'!I34,'TOTAL MES SEPTIEMBRE POR REGION'!I34)</f>
        <v>0</v>
      </c>
      <c r="J34" s="39">
        <f>+SUM('TOTAL MES JULIO POR REGION'!J34,'TOTAL MES AGOSTO POR REGION'!J34,'TOTAL MES SEPTIEMBRE POR REGION'!J34)</f>
        <v>0</v>
      </c>
      <c r="K34" s="37">
        <f>IFERROR(J34/I34,0)</f>
        <v>0</v>
      </c>
      <c r="L34" s="41">
        <f t="shared" si="34"/>
        <v>0</v>
      </c>
      <c r="M34" s="83">
        <f>IFERROR(L34/I34,0)</f>
        <v>0</v>
      </c>
      <c r="N34" s="24"/>
      <c r="O34" s="62" t="s">
        <v>57</v>
      </c>
      <c r="P34" s="39">
        <f>+SUM('TOTAL MES JULIO POR REGION'!P34,'TOTAL MES AGOSTO POR REGION'!P34,'TOTAL MES SEPTIEMBRE POR REGION'!P34)</f>
        <v>1</v>
      </c>
      <c r="Q34" s="39">
        <f>+SUM('TOTAL MES JULIO POR REGION'!Q34,'TOTAL MES AGOSTO POR REGION'!Q34,'TOTAL MES SEPTIEMBRE POR REGION'!Q34)</f>
        <v>1</v>
      </c>
      <c r="R34" s="40">
        <f>IFERROR(Q34/P34,0)</f>
        <v>1</v>
      </c>
      <c r="S34" s="41">
        <f t="shared" si="31"/>
        <v>0</v>
      </c>
      <c r="T34" s="83">
        <f>IFERROR(S34/P34,0)</f>
        <v>0</v>
      </c>
      <c r="U34" s="24"/>
      <c r="V34" s="62" t="s">
        <v>57</v>
      </c>
      <c r="W34" s="42">
        <f>+SUM('TOTAL MES JULIO POR REGION'!X34,'TOTAL MES AGOSTO POR REGION'!X34,'TOTAL MES SEPTIEMBRE POR REGION'!X34)</f>
        <v>1</v>
      </c>
      <c r="X34" s="42">
        <f>+SUM('TOTAL MES JULIO POR REGION'!Y34,'TOTAL MES AGOSTO POR REGION'!Y34,'TOTAL MES SEPTIEMBRE POR REGION'!Y34)</f>
        <v>0</v>
      </c>
      <c r="Y34" s="40">
        <f>IFERROR(X34/W34,0)</f>
        <v>0</v>
      </c>
      <c r="Z34" s="41">
        <f t="shared" si="37"/>
        <v>1</v>
      </c>
      <c r="AA34" s="83">
        <f>IFERROR(Z34/W34,0)</f>
        <v>1</v>
      </c>
    </row>
    <row r="35" spans="1:27" ht="15.75" thickBot="1" x14ac:dyDescent="0.3">
      <c r="A35" s="63" t="s">
        <v>15</v>
      </c>
      <c r="B35" s="43">
        <f>SUM(B25:B34)</f>
        <v>12</v>
      </c>
      <c r="C35" s="43">
        <f>SUM(C25:C34)</f>
        <v>10</v>
      </c>
      <c r="D35" s="45">
        <f t="shared" ref="D35" si="59">+C35/B35</f>
        <v>0.83333333333333337</v>
      </c>
      <c r="E35" s="96">
        <f>SUM(E25:E34)</f>
        <v>9</v>
      </c>
      <c r="F35" s="97">
        <f>IFERROR(E35/B35,0)</f>
        <v>0.75</v>
      </c>
      <c r="G35" s="23"/>
      <c r="H35" s="63" t="s">
        <v>15</v>
      </c>
      <c r="I35" s="43">
        <f>SUM(I25:I34)</f>
        <v>200</v>
      </c>
      <c r="J35" s="43">
        <f>SUM(J25:J34)</f>
        <v>166</v>
      </c>
      <c r="K35" s="100">
        <f>IFERROR(J35/I35,0)</f>
        <v>0.83</v>
      </c>
      <c r="L35" s="43">
        <f>SUM(L25:L34)</f>
        <v>34</v>
      </c>
      <c r="M35" s="97">
        <f>IFERROR(L35/I35,0)</f>
        <v>0.17</v>
      </c>
      <c r="N35" s="24"/>
      <c r="O35" s="63" t="s">
        <v>15</v>
      </c>
      <c r="P35" s="43">
        <f>SUM(P25:P34)</f>
        <v>29</v>
      </c>
      <c r="Q35" s="43">
        <f>SUM(Q25:Q34)</f>
        <v>20</v>
      </c>
      <c r="R35" s="100">
        <f>IFERROR(Q35/P35,0)</f>
        <v>0.68965517241379315</v>
      </c>
      <c r="S35" s="43">
        <f>SUM(S25:S34)</f>
        <v>9</v>
      </c>
      <c r="T35" s="97">
        <f>IFERROR(S35/P35,0)</f>
        <v>0.31034482758620691</v>
      </c>
      <c r="U35" s="24"/>
      <c r="V35" s="63" t="s">
        <v>15</v>
      </c>
      <c r="W35" s="43">
        <f>SUM(W25:W34)</f>
        <v>158</v>
      </c>
      <c r="X35" s="43">
        <f>SUM(X25:X34)</f>
        <v>80</v>
      </c>
      <c r="Y35" s="100">
        <f>IFERROR(X35/W35,0)</f>
        <v>0.50632911392405067</v>
      </c>
      <c r="Z35" s="43">
        <f>SUM(Z25:Z34)</f>
        <v>78</v>
      </c>
      <c r="AA35" s="97">
        <f>IFERROR(Z35/W35,0)</f>
        <v>0.49367088607594939</v>
      </c>
    </row>
    <row r="36" spans="1:27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81"/>
      <c r="W36" s="46"/>
      <c r="X36" s="46"/>
      <c r="Y36" s="46"/>
      <c r="Z36" s="82"/>
      <c r="AA36" s="46"/>
    </row>
    <row r="37" spans="1:27" x14ac:dyDescent="0.25">
      <c r="A37" s="114" t="s">
        <v>58</v>
      </c>
      <c r="B37" s="116" t="s">
        <v>28</v>
      </c>
      <c r="C37" s="118" t="s">
        <v>29</v>
      </c>
      <c r="D37" s="112" t="s">
        <v>30</v>
      </c>
      <c r="E37" s="121" t="s">
        <v>31</v>
      </c>
      <c r="F37" s="112" t="s">
        <v>32</v>
      </c>
      <c r="G37" s="23"/>
      <c r="H37" s="114" t="s">
        <v>58</v>
      </c>
      <c r="I37" s="116" t="s">
        <v>28</v>
      </c>
      <c r="J37" s="118" t="s">
        <v>29</v>
      </c>
      <c r="K37" s="112" t="s">
        <v>30</v>
      </c>
      <c r="L37" s="121" t="s">
        <v>31</v>
      </c>
      <c r="M37" s="112" t="s">
        <v>32</v>
      </c>
      <c r="N37" s="24"/>
      <c r="O37" s="114" t="s">
        <v>58</v>
      </c>
      <c r="P37" s="116" t="s">
        <v>28</v>
      </c>
      <c r="Q37" s="118" t="s">
        <v>29</v>
      </c>
      <c r="R37" s="112" t="s">
        <v>30</v>
      </c>
      <c r="S37" s="121" t="s">
        <v>31</v>
      </c>
      <c r="T37" s="112" t="s">
        <v>32</v>
      </c>
      <c r="U37" s="24"/>
      <c r="V37" s="114" t="s">
        <v>58</v>
      </c>
      <c r="W37" s="116" t="s">
        <v>28</v>
      </c>
      <c r="X37" s="118" t="s">
        <v>29</v>
      </c>
      <c r="Y37" s="112" t="s">
        <v>30</v>
      </c>
      <c r="Z37" s="121" t="s">
        <v>31</v>
      </c>
      <c r="AA37" s="112" t="s">
        <v>32</v>
      </c>
    </row>
    <row r="38" spans="1:27" ht="15.75" thickBot="1" x14ac:dyDescent="0.3">
      <c r="A38" s="115"/>
      <c r="B38" s="117"/>
      <c r="C38" s="119"/>
      <c r="D38" s="120"/>
      <c r="E38" s="122"/>
      <c r="F38" s="113"/>
      <c r="G38" s="23"/>
      <c r="H38" s="115"/>
      <c r="I38" s="117"/>
      <c r="J38" s="119"/>
      <c r="K38" s="120"/>
      <c r="L38" s="122"/>
      <c r="M38" s="113"/>
      <c r="N38" s="24"/>
      <c r="O38" s="115"/>
      <c r="P38" s="117"/>
      <c r="Q38" s="119"/>
      <c r="R38" s="120"/>
      <c r="S38" s="122"/>
      <c r="T38" s="113"/>
      <c r="U38" s="24"/>
      <c r="V38" s="115"/>
      <c r="W38" s="117"/>
      <c r="X38" s="119"/>
      <c r="Y38" s="120"/>
      <c r="Z38" s="122"/>
      <c r="AA38" s="113"/>
    </row>
    <row r="39" spans="1:27" x14ac:dyDescent="0.25">
      <c r="A39" s="64" t="s">
        <v>59</v>
      </c>
      <c r="B39" s="47">
        <f>+SUM('TOTAL MES JULIO POR REGION'!B39,'TOTAL MES AGOSTO POR REGION'!B39,'TOTAL MES SEPTIEMBRE POR REGION'!B25)</f>
        <v>0</v>
      </c>
      <c r="C39" s="47">
        <f>+SUM('TOTAL MES JULIO POR REGION'!C39,'TOTAL MES AGOSTO POR REGION'!C39,'TOTAL MES SEPTIEMBRE POR REGION'!C39)</f>
        <v>0</v>
      </c>
      <c r="D39" s="50">
        <f>IFERROR(C39/B39,0)</f>
        <v>0</v>
      </c>
      <c r="E39" s="49">
        <f>B39-C39</f>
        <v>0</v>
      </c>
      <c r="F39" s="92">
        <f>IFERROR(E39/B39,0)</f>
        <v>0</v>
      </c>
      <c r="G39" s="23"/>
      <c r="H39" s="64" t="s">
        <v>59</v>
      </c>
      <c r="I39" s="47">
        <f>+SUM('TOTAL MES JULIO POR REGION'!I39,'TOTAL MES AGOSTO POR REGION'!I39,'TOTAL MES SEPTIEMBRE POR REGION'!I39)</f>
        <v>0</v>
      </c>
      <c r="J39" s="47">
        <f>+SUM('TOTAL MES JULIO POR REGION'!J39,'TOTAL MES AGOSTO POR REGION'!J39,'TOTAL MES SEPTIEMBRE POR REGION'!J39)</f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f>+SUM('TOTAL MES JULIO POR REGION'!P39,'TOTAL MES AGOSTO POR REGION'!P39,'TOTAL MES SEPTIEMBRE POR REGION'!P39)</f>
        <v>0</v>
      </c>
      <c r="Q39" s="47">
        <f>+SUM('TOTAL MES JULIO POR REGION'!Q39,'TOTAL MES AGOSTO POR REGION'!Q39,'TOTAL MES SEPTIEMBRE POR REGION'!Q39)</f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64" t="s">
        <v>59</v>
      </c>
      <c r="W39" s="47">
        <f>+SUM('TOTAL MES JULIO POR REGION'!X39,'TOTAL MES AGOSTO POR REGION'!X39,'TOTAL MES SEPTIEMBRE POR REGION'!X39)</f>
        <v>0</v>
      </c>
      <c r="X39" s="47">
        <f>+SUM('TOTAL MES JULIO POR REGION'!Y39,'TOTAL MES AGOSTO POR REGION'!Y39,'TOTAL MES SEPTIEMBRE POR REGION'!Y39)</f>
        <v>0</v>
      </c>
      <c r="Y39" s="48">
        <f>IFERROR(X39/W39,0)</f>
        <v>0</v>
      </c>
      <c r="Z39" s="51">
        <f>W39-X39</f>
        <v>0</v>
      </c>
      <c r="AA39" s="92">
        <f>IFERROR(Z39/W39,0)</f>
        <v>0</v>
      </c>
    </row>
    <row r="40" spans="1:27" x14ac:dyDescent="0.25">
      <c r="A40" s="64" t="s">
        <v>60</v>
      </c>
      <c r="B40" s="47">
        <f>+SUM('TOTAL MES JULIO POR REGION'!B40,'TOTAL MES AGOSTO POR REGION'!B40,'TOTAL MES SEPTIEMBRE POR REGION'!B26)</f>
        <v>145</v>
      </c>
      <c r="C40" s="47">
        <f>+SUM('TOTAL MES JULIO POR REGION'!C40,'TOTAL MES AGOSTO POR REGION'!C40,'TOTAL MES SEPTIEMBRE POR REGION'!C40)</f>
        <v>154</v>
      </c>
      <c r="D40" s="50">
        <f t="shared" ref="D40:D47" si="60">+C40/B40</f>
        <v>1.0620689655172413</v>
      </c>
      <c r="E40" s="49">
        <f t="shared" ref="E40:E46" si="61">B40-C40</f>
        <v>-9</v>
      </c>
      <c r="F40" s="92">
        <f t="shared" ref="F40:F47" si="62">+E40/B40</f>
        <v>-6.2068965517241378E-2</v>
      </c>
      <c r="G40" s="23"/>
      <c r="H40" s="64" t="s">
        <v>60</v>
      </c>
      <c r="I40" s="47">
        <f>+SUM('TOTAL MES JULIO POR REGION'!I40,'TOTAL MES AGOSTO POR REGION'!I40,'TOTAL MES SEPTIEMBRE POR REGION'!I40)</f>
        <v>2124</v>
      </c>
      <c r="J40" s="47">
        <f>+SUM('TOTAL MES JULIO POR REGION'!J40,'TOTAL MES AGOSTO POR REGION'!J40,'TOTAL MES SEPTIEMBRE POR REGION'!J40)</f>
        <v>1718</v>
      </c>
      <c r="K40" s="48">
        <f t="shared" ref="K40:K47" si="63">+J40/I40</f>
        <v>0.8088512241054614</v>
      </c>
      <c r="L40" s="51">
        <f t="shared" ref="L40:L46" si="64">I40-J40</f>
        <v>406</v>
      </c>
      <c r="M40" s="92">
        <f t="shared" ref="M40:M47" si="65">+L40/I40</f>
        <v>0.1911487758945386</v>
      </c>
      <c r="N40" s="24"/>
      <c r="O40" s="64" t="s">
        <v>60</v>
      </c>
      <c r="P40" s="47">
        <f>+SUM('TOTAL MES JULIO POR REGION'!P40,'TOTAL MES AGOSTO POR REGION'!P40,'TOTAL MES SEPTIEMBRE POR REGION'!P40)</f>
        <v>300</v>
      </c>
      <c r="Q40" s="47">
        <f>+SUM('TOTAL MES JULIO POR REGION'!Q40,'TOTAL MES AGOSTO POR REGION'!Q40,'TOTAL MES SEPTIEMBRE POR REGION'!Q40)</f>
        <v>241</v>
      </c>
      <c r="R40" s="48">
        <f t="shared" ref="R40:R47" si="66">+Q40/P40</f>
        <v>0.80333333333333334</v>
      </c>
      <c r="S40" s="51">
        <f t="shared" ref="S40:S46" si="67">P40-Q40</f>
        <v>59</v>
      </c>
      <c r="T40" s="92">
        <f t="shared" ref="T40:T47" si="68">+S40/P40</f>
        <v>0.19666666666666666</v>
      </c>
      <c r="U40" s="24"/>
      <c r="V40" s="64" t="s">
        <v>60</v>
      </c>
      <c r="W40" s="47">
        <f>+SUM('TOTAL MES JULIO POR REGION'!X40,'TOTAL MES AGOSTO POR REGION'!X40,'TOTAL MES SEPTIEMBRE POR REGION'!X40)</f>
        <v>1596</v>
      </c>
      <c r="X40" s="47">
        <f>+SUM('TOTAL MES JULIO POR REGION'!Y40,'TOTAL MES AGOSTO POR REGION'!Y40,'TOTAL MES SEPTIEMBRE POR REGION'!Y40)</f>
        <v>1522</v>
      </c>
      <c r="Y40" s="48">
        <f t="shared" ref="Y40:Y47" si="69">+X40/W40</f>
        <v>0.95363408521303261</v>
      </c>
      <c r="Z40" s="51">
        <f t="shared" ref="Z40:Z46" si="70">W40-X40</f>
        <v>74</v>
      </c>
      <c r="AA40" s="92">
        <f t="shared" ref="AA40:AA47" si="71">+Z40/W40</f>
        <v>4.6365914786967416E-2</v>
      </c>
    </row>
    <row r="41" spans="1:27" x14ac:dyDescent="0.25">
      <c r="A41" s="64" t="s">
        <v>61</v>
      </c>
      <c r="B41" s="47">
        <f>+SUM('TOTAL MES JULIO POR REGION'!B41,'TOTAL MES AGOSTO POR REGION'!B41,'TOTAL MES SEPTIEMBRE POR REGION'!B27)</f>
        <v>0</v>
      </c>
      <c r="C41" s="47">
        <f>+SUM('TOTAL MES JULIO POR REGION'!C41,'TOTAL MES AGOSTO POR REGION'!C41,'TOTAL MES SEPTIEMBRE POR REGION'!C41)</f>
        <v>0</v>
      </c>
      <c r="D41" s="50">
        <f>IFERROR(+C41/B41,0)</f>
        <v>0</v>
      </c>
      <c r="E41" s="49">
        <f t="shared" si="61"/>
        <v>0</v>
      </c>
      <c r="F41" s="92">
        <f>IFERROR(+E41/B41,0)</f>
        <v>0</v>
      </c>
      <c r="G41" s="23"/>
      <c r="H41" s="64" t="s">
        <v>61</v>
      </c>
      <c r="I41" s="47">
        <f>+SUM('TOTAL MES JULIO POR REGION'!I41,'TOTAL MES AGOSTO POR REGION'!I41,'TOTAL MES SEPTIEMBRE POR REGION'!I41)</f>
        <v>7</v>
      </c>
      <c r="J41" s="47">
        <f>+SUM('TOTAL MES JULIO POR REGION'!J41,'TOTAL MES AGOSTO POR REGION'!J41,'TOTAL MES SEPTIEMBRE POR REGION'!J41)</f>
        <v>7</v>
      </c>
      <c r="K41" s="48">
        <f t="shared" si="63"/>
        <v>1</v>
      </c>
      <c r="L41" s="51">
        <f t="shared" si="64"/>
        <v>0</v>
      </c>
      <c r="M41" s="92">
        <f t="shared" si="65"/>
        <v>0</v>
      </c>
      <c r="N41" s="24"/>
      <c r="O41" s="64" t="s">
        <v>61</v>
      </c>
      <c r="P41" s="47">
        <f>+SUM('TOTAL MES JULIO POR REGION'!P41,'TOTAL MES AGOSTO POR REGION'!P41,'TOTAL MES SEPTIEMBRE POR REGION'!P41)</f>
        <v>3</v>
      </c>
      <c r="Q41" s="47">
        <f>+SUM('TOTAL MES JULIO POR REGION'!Q41,'TOTAL MES AGOSTO POR REGION'!Q41,'TOTAL MES SEPTIEMBRE POR REGION'!Q41)</f>
        <v>3</v>
      </c>
      <c r="R41" s="48">
        <f t="shared" ref="R41" si="72">IFERROR(Q41/P41,0)</f>
        <v>1</v>
      </c>
      <c r="S41" s="51">
        <f t="shared" si="67"/>
        <v>0</v>
      </c>
      <c r="T41" s="92">
        <f t="shared" ref="T41" si="73">IFERROR(S41/R41,0)</f>
        <v>0</v>
      </c>
      <c r="U41" s="24"/>
      <c r="V41" s="64" t="s">
        <v>61</v>
      </c>
      <c r="W41" s="47">
        <f>+SUM('TOTAL MES JULIO POR REGION'!X41,'TOTAL MES AGOSTO POR REGION'!X41,'TOTAL MES SEPTIEMBRE POR REGION'!X41)</f>
        <v>12</v>
      </c>
      <c r="X41" s="47">
        <f>+SUM('TOTAL MES JULIO POR REGION'!Y41,'TOTAL MES AGOSTO POR REGION'!Y41,'TOTAL MES SEPTIEMBRE POR REGION'!Y41)</f>
        <v>12</v>
      </c>
      <c r="Y41" s="48">
        <f>IFERROR(X41/W41,0)</f>
        <v>1</v>
      </c>
      <c r="Z41" s="51">
        <f t="shared" si="70"/>
        <v>0</v>
      </c>
      <c r="AA41" s="92">
        <f>IFERROR(Z41/W41,0)</f>
        <v>0</v>
      </c>
    </row>
    <row r="42" spans="1:27" x14ac:dyDescent="0.25">
      <c r="A42" s="64" t="s">
        <v>62</v>
      </c>
      <c r="B42" s="47">
        <f>+SUM('TOTAL MES JULIO POR REGION'!B42,'TOTAL MES AGOSTO POR REGION'!B42,'TOTAL MES SEPTIEMBRE POR REGION'!B28)</f>
        <v>1</v>
      </c>
      <c r="C42" s="47">
        <f>+SUM('TOTAL MES JULIO POR REGION'!C42,'TOTAL MES AGOSTO POR REGION'!C42,'TOTAL MES SEPTIEMBRE POR REGION'!C42)</f>
        <v>0</v>
      </c>
      <c r="D42" s="50">
        <f>IFERROR(C42/B42,0)</f>
        <v>0</v>
      </c>
      <c r="E42" s="49">
        <f t="shared" si="61"/>
        <v>1</v>
      </c>
      <c r="F42" s="92">
        <f>IFERROR(E42/B42,0)</f>
        <v>1</v>
      </c>
      <c r="G42" s="23"/>
      <c r="H42" s="64" t="s">
        <v>62</v>
      </c>
      <c r="I42" s="47">
        <f>+SUM('TOTAL MES JULIO POR REGION'!I42,'TOTAL MES AGOSTO POR REGION'!I42,'TOTAL MES SEPTIEMBRE POR REGION'!I42)</f>
        <v>12</v>
      </c>
      <c r="J42" s="47">
        <f>+SUM('TOTAL MES JULIO POR REGION'!J42,'TOTAL MES AGOSTO POR REGION'!J42,'TOTAL MES SEPTIEMBRE POR REGION'!J42)</f>
        <v>10</v>
      </c>
      <c r="K42" s="48">
        <f t="shared" si="63"/>
        <v>0.83333333333333337</v>
      </c>
      <c r="L42" s="51">
        <f t="shared" si="64"/>
        <v>2</v>
      </c>
      <c r="M42" s="92">
        <f t="shared" si="65"/>
        <v>0.16666666666666666</v>
      </c>
      <c r="N42" s="24"/>
      <c r="O42" s="64" t="s">
        <v>62</v>
      </c>
      <c r="P42" s="47">
        <f>+SUM('TOTAL MES JULIO POR REGION'!P42,'TOTAL MES AGOSTO POR REGION'!P42,'TOTAL MES SEPTIEMBRE POR REGION'!P42)</f>
        <v>0</v>
      </c>
      <c r="Q42" s="47">
        <f>+SUM('TOTAL MES JULIO POR REGION'!Q42,'TOTAL MES AGOSTO POR REGION'!Q42,'TOTAL MES SEPTIEMBRE POR REGION'!Q42)</f>
        <v>0</v>
      </c>
      <c r="R42" s="48">
        <f>IFERROR(Q42/P42,0)</f>
        <v>0</v>
      </c>
      <c r="S42" s="51">
        <f t="shared" si="67"/>
        <v>0</v>
      </c>
      <c r="T42" s="92">
        <f>IFERROR(S42/P42,0)</f>
        <v>0</v>
      </c>
      <c r="U42" s="24"/>
      <c r="V42" s="64" t="s">
        <v>62</v>
      </c>
      <c r="W42" s="47">
        <f>+SUM('TOTAL MES JULIO POR REGION'!X42,'TOTAL MES AGOSTO POR REGION'!X42,'TOTAL MES SEPTIEMBRE POR REGION'!X42)</f>
        <v>22</v>
      </c>
      <c r="X42" s="47">
        <f>+SUM('TOTAL MES JULIO POR REGION'!Y42,'TOTAL MES AGOSTO POR REGION'!Y42,'TOTAL MES SEPTIEMBRE POR REGION'!Y42)</f>
        <v>21</v>
      </c>
      <c r="Y42" s="48">
        <f t="shared" si="69"/>
        <v>0.95454545454545459</v>
      </c>
      <c r="Z42" s="51">
        <f t="shared" si="70"/>
        <v>1</v>
      </c>
      <c r="AA42" s="92">
        <f t="shared" si="71"/>
        <v>4.5454545454545456E-2</v>
      </c>
    </row>
    <row r="43" spans="1:27" x14ac:dyDescent="0.25">
      <c r="A43" s="64" t="s">
        <v>63</v>
      </c>
      <c r="B43" s="47">
        <f>+SUM('TOTAL MES JULIO POR REGION'!B43,'TOTAL MES AGOSTO POR REGION'!B43,'TOTAL MES SEPTIEMBRE POR REGION'!B29)</f>
        <v>0</v>
      </c>
      <c r="C43" s="47">
        <f>+SUM('TOTAL MES JULIO POR REGION'!C43,'TOTAL MES AGOSTO POR REGION'!C43,'TOTAL MES SEPTIEMBRE POR REGION'!C43)</f>
        <v>0</v>
      </c>
      <c r="D43" s="50">
        <f>IFERROR(C43/B43,0)</f>
        <v>0</v>
      </c>
      <c r="E43" s="49">
        <f t="shared" si="61"/>
        <v>0</v>
      </c>
      <c r="F43" s="92">
        <f>IFERROR(E43/B43,0)</f>
        <v>0</v>
      </c>
      <c r="G43" s="23"/>
      <c r="H43" s="64" t="s">
        <v>63</v>
      </c>
      <c r="I43" s="47">
        <f>+SUM('TOTAL MES JULIO POR REGION'!I43,'TOTAL MES AGOSTO POR REGION'!I43,'TOTAL MES SEPTIEMBRE POR REGION'!I43)</f>
        <v>88</v>
      </c>
      <c r="J43" s="47">
        <f>+SUM('TOTAL MES JULIO POR REGION'!J43,'TOTAL MES AGOSTO POR REGION'!J43,'TOTAL MES SEPTIEMBRE POR REGION'!J43)</f>
        <v>63</v>
      </c>
      <c r="K43" s="48">
        <f t="shared" si="63"/>
        <v>0.71590909090909094</v>
      </c>
      <c r="L43" s="51">
        <f t="shared" si="64"/>
        <v>25</v>
      </c>
      <c r="M43" s="92">
        <f t="shared" si="65"/>
        <v>0.28409090909090912</v>
      </c>
      <c r="N43" s="24"/>
      <c r="O43" s="64" t="s">
        <v>63</v>
      </c>
      <c r="P43" s="47">
        <f>+SUM('TOTAL MES JULIO POR REGION'!P43,'TOTAL MES AGOSTO POR REGION'!P43,'TOTAL MES SEPTIEMBRE POR REGION'!P43)</f>
        <v>8</v>
      </c>
      <c r="Q43" s="47">
        <f>+SUM('TOTAL MES JULIO POR REGION'!Q43,'TOTAL MES AGOSTO POR REGION'!Q43,'TOTAL MES SEPTIEMBRE POR REGION'!Q43)</f>
        <v>6</v>
      </c>
      <c r="R43" s="48">
        <f t="shared" si="66"/>
        <v>0.75</v>
      </c>
      <c r="S43" s="51">
        <f t="shared" si="67"/>
        <v>2</v>
      </c>
      <c r="T43" s="92">
        <f t="shared" si="68"/>
        <v>0.25</v>
      </c>
      <c r="U43" s="24"/>
      <c r="V43" s="64" t="s">
        <v>63</v>
      </c>
      <c r="W43" s="47">
        <f>+SUM('TOTAL MES JULIO POR REGION'!X43,'TOTAL MES AGOSTO POR REGION'!X43,'TOTAL MES SEPTIEMBRE POR REGION'!X43)</f>
        <v>143</v>
      </c>
      <c r="X43" s="47">
        <f>+SUM('TOTAL MES JULIO POR REGION'!Y43,'TOTAL MES AGOSTO POR REGION'!Y43,'TOTAL MES SEPTIEMBRE POR REGION'!Y43)</f>
        <v>137</v>
      </c>
      <c r="Y43" s="48">
        <f t="shared" si="69"/>
        <v>0.95804195804195802</v>
      </c>
      <c r="Z43" s="51">
        <f t="shared" si="70"/>
        <v>6</v>
      </c>
      <c r="AA43" s="92">
        <f t="shared" si="71"/>
        <v>4.195804195804196E-2</v>
      </c>
    </row>
    <row r="44" spans="1:27" x14ac:dyDescent="0.25">
      <c r="A44" s="64" t="s">
        <v>64</v>
      </c>
      <c r="B44" s="47">
        <f>+SUM('TOTAL MES JULIO POR REGION'!B44,'TOTAL MES AGOSTO POR REGION'!B44,'TOTAL MES SEPTIEMBRE POR REGION'!B30)</f>
        <v>0</v>
      </c>
      <c r="C44" s="47">
        <f>+SUM('TOTAL MES JULIO POR REGION'!C44,'TOTAL MES AGOSTO POR REGION'!C44,'TOTAL MES SEPTIEMBRE POR REGION'!C44)</f>
        <v>0</v>
      </c>
      <c r="D44" s="50">
        <f>IFERROR(C44/B44,0)</f>
        <v>0</v>
      </c>
      <c r="E44" s="49">
        <f t="shared" si="61"/>
        <v>0</v>
      </c>
      <c r="F44" s="92">
        <f>IFERROR(E44/B44,0)</f>
        <v>0</v>
      </c>
      <c r="G44" s="23"/>
      <c r="H44" s="64" t="s">
        <v>64</v>
      </c>
      <c r="I44" s="47">
        <f>+SUM('TOTAL MES JULIO POR REGION'!I44,'TOTAL MES AGOSTO POR REGION'!I44,'TOTAL MES SEPTIEMBRE POR REGION'!I44)</f>
        <v>4</v>
      </c>
      <c r="J44" s="47">
        <f>+SUM('TOTAL MES JULIO POR REGION'!J44,'TOTAL MES AGOSTO POR REGION'!J44,'TOTAL MES SEPTIEMBRE POR REGION'!J44)</f>
        <v>4</v>
      </c>
      <c r="K44" s="48">
        <v>0</v>
      </c>
      <c r="L44" s="51">
        <f t="shared" si="64"/>
        <v>0</v>
      </c>
      <c r="M44" s="92">
        <f t="shared" ref="M44" si="74">IFERROR(L44/K44,0)</f>
        <v>0</v>
      </c>
      <c r="N44" s="24"/>
      <c r="O44" s="64" t="s">
        <v>64</v>
      </c>
      <c r="P44" s="47">
        <f>+SUM('TOTAL MES JULIO POR REGION'!P44,'TOTAL MES AGOSTO POR REGION'!P44,'TOTAL MES SEPTIEMBRE POR REGION'!P44)</f>
        <v>0</v>
      </c>
      <c r="Q44" s="47">
        <f>+SUM('TOTAL MES JULIO POR REGION'!Q44,'TOTAL MES AGOSTO POR REGION'!Q44,'TOTAL MES SEPTIEMBRE POR REGION'!Q44)</f>
        <v>0</v>
      </c>
      <c r="R44" s="48">
        <f>IFERROR(Q44/P44,0)</f>
        <v>0</v>
      </c>
      <c r="S44" s="51">
        <f t="shared" si="67"/>
        <v>0</v>
      </c>
      <c r="T44" s="92">
        <f>IFERROR(S44/P44,0)</f>
        <v>0</v>
      </c>
      <c r="U44" s="24"/>
      <c r="V44" s="64" t="s">
        <v>64</v>
      </c>
      <c r="W44" s="47">
        <f>+SUM('TOTAL MES JULIO POR REGION'!X44,'TOTAL MES AGOSTO POR REGION'!X44,'TOTAL MES SEPTIEMBRE POR REGION'!X44)</f>
        <v>11</v>
      </c>
      <c r="X44" s="47">
        <f>+SUM('TOTAL MES JULIO POR REGION'!Y44,'TOTAL MES AGOSTO POR REGION'!Y44,'TOTAL MES SEPTIEMBRE POR REGION'!Y44)</f>
        <v>11</v>
      </c>
      <c r="Y44" s="48">
        <f>IFERROR(X44/W44,0)</f>
        <v>1</v>
      </c>
      <c r="Z44" s="51">
        <f t="shared" si="70"/>
        <v>0</v>
      </c>
      <c r="AA44" s="92">
        <f>IFERROR(Z44/Y44,0)</f>
        <v>0</v>
      </c>
    </row>
    <row r="45" spans="1:27" x14ac:dyDescent="0.25">
      <c r="A45" s="64" t="s">
        <v>65</v>
      </c>
      <c r="B45" s="47">
        <f>+SUM('TOTAL MES JULIO POR REGION'!B45,'TOTAL MES AGOSTO POR REGION'!B45,'TOTAL MES SEPTIEMBRE POR REGION'!B31)</f>
        <v>1</v>
      </c>
      <c r="C45" s="47">
        <f>+SUM('TOTAL MES JULIO POR REGION'!C45,'TOTAL MES AGOSTO POR REGION'!C45,'TOTAL MES SEPTIEMBRE POR REGION'!C45)</f>
        <v>1</v>
      </c>
      <c r="D45" s="50">
        <f t="shared" ref="D45:D46" si="75">IFERROR(C45/B45,0)</f>
        <v>1</v>
      </c>
      <c r="E45" s="49">
        <f t="shared" si="61"/>
        <v>0</v>
      </c>
      <c r="F45" s="92">
        <f>IFERROR(E45/B45,0)</f>
        <v>0</v>
      </c>
      <c r="G45" s="23"/>
      <c r="H45" s="64" t="s">
        <v>65</v>
      </c>
      <c r="I45" s="47">
        <f>+SUM('TOTAL MES JULIO POR REGION'!I45,'TOTAL MES AGOSTO POR REGION'!I45,'TOTAL MES SEPTIEMBRE POR REGION'!I45)</f>
        <v>49</v>
      </c>
      <c r="J45" s="47">
        <f>+SUM('TOTAL MES JULIO POR REGION'!J45,'TOTAL MES AGOSTO POR REGION'!J45,'TOTAL MES SEPTIEMBRE POR REGION'!J45)</f>
        <v>42</v>
      </c>
      <c r="K45" s="48">
        <f t="shared" si="63"/>
        <v>0.8571428571428571</v>
      </c>
      <c r="L45" s="51">
        <f t="shared" si="64"/>
        <v>7</v>
      </c>
      <c r="M45" s="92">
        <f t="shared" si="65"/>
        <v>0.14285714285714285</v>
      </c>
      <c r="N45" s="24"/>
      <c r="O45" s="64" t="s">
        <v>65</v>
      </c>
      <c r="P45" s="47">
        <f>+SUM('TOTAL MES JULIO POR REGION'!P45,'TOTAL MES AGOSTO POR REGION'!P45,'TOTAL MES SEPTIEMBRE POR REGION'!P45)</f>
        <v>6</v>
      </c>
      <c r="Q45" s="47">
        <f>+SUM('TOTAL MES JULIO POR REGION'!Q45,'TOTAL MES AGOSTO POR REGION'!Q45,'TOTAL MES SEPTIEMBRE POR REGION'!Q45)</f>
        <v>6</v>
      </c>
      <c r="R45" s="48">
        <f t="shared" ref="R45" si="76">IFERROR(Q45/P45,0)</f>
        <v>1</v>
      </c>
      <c r="S45" s="51">
        <f t="shared" si="67"/>
        <v>0</v>
      </c>
      <c r="T45" s="92">
        <f t="shared" ref="T45" si="77">IFERROR(S45/R45,0)</f>
        <v>0</v>
      </c>
      <c r="U45" s="24"/>
      <c r="V45" s="64" t="s">
        <v>65</v>
      </c>
      <c r="W45" s="47">
        <f>+SUM('TOTAL MES JULIO POR REGION'!X45,'TOTAL MES AGOSTO POR REGION'!X45,'TOTAL MES SEPTIEMBRE POR REGION'!X45)</f>
        <v>72</v>
      </c>
      <c r="X45" s="47">
        <f>+SUM('TOTAL MES JULIO POR REGION'!Y45,'TOTAL MES AGOSTO POR REGION'!Y45,'TOTAL MES SEPTIEMBRE POR REGION'!Y45)</f>
        <v>72</v>
      </c>
      <c r="Y45" s="48">
        <f t="shared" si="69"/>
        <v>1</v>
      </c>
      <c r="Z45" s="51">
        <f t="shared" si="70"/>
        <v>0</v>
      </c>
      <c r="AA45" s="92">
        <f t="shared" si="71"/>
        <v>0</v>
      </c>
    </row>
    <row r="46" spans="1:27" ht="15.75" thickBot="1" x14ac:dyDescent="0.3">
      <c r="A46" s="65" t="s">
        <v>66</v>
      </c>
      <c r="B46" s="47">
        <f>+SUM('TOTAL MES JULIO POR REGION'!B46,'TOTAL MES AGOSTO POR REGION'!B46,'TOTAL MES SEPTIEMBRE POR REGION'!B32)</f>
        <v>2</v>
      </c>
      <c r="C46" s="47">
        <f>+SUM('TOTAL MES JULIO POR REGION'!C46,'TOTAL MES AGOSTO POR REGION'!C46,'TOTAL MES SEPTIEMBRE POR REGION'!C46)</f>
        <v>2</v>
      </c>
      <c r="D46" s="50">
        <f t="shared" si="75"/>
        <v>1</v>
      </c>
      <c r="E46" s="49">
        <f t="shared" si="61"/>
        <v>0</v>
      </c>
      <c r="F46" s="92" t="e">
        <f>+D46/E46</f>
        <v>#DIV/0!</v>
      </c>
      <c r="G46" s="23"/>
      <c r="H46" s="65" t="s">
        <v>66</v>
      </c>
      <c r="I46" s="47">
        <f>+SUM('TOTAL MES JULIO POR REGION'!I46,'TOTAL MES AGOSTO POR REGION'!I46,'TOTAL MES SEPTIEMBRE POR REGION'!I46)</f>
        <v>61</v>
      </c>
      <c r="J46" s="47">
        <f>+SUM('TOTAL MES JULIO POR REGION'!J46,'TOTAL MES AGOSTO POR REGION'!J46,'TOTAL MES SEPTIEMBRE POR REGION'!J46)</f>
        <v>52</v>
      </c>
      <c r="K46" s="48">
        <f t="shared" si="63"/>
        <v>0.85245901639344257</v>
      </c>
      <c r="L46" s="51">
        <f t="shared" si="64"/>
        <v>9</v>
      </c>
      <c r="M46" s="92">
        <f t="shared" si="65"/>
        <v>0.14754098360655737</v>
      </c>
      <c r="N46" s="24"/>
      <c r="O46" s="65" t="s">
        <v>66</v>
      </c>
      <c r="P46" s="47">
        <f>+SUM('TOTAL MES JULIO POR REGION'!P46,'TOTAL MES AGOSTO POR REGION'!P46,'TOTAL MES SEPTIEMBRE POR REGION'!P46)</f>
        <v>9</v>
      </c>
      <c r="Q46" s="47">
        <f>+SUM('TOTAL MES JULIO POR REGION'!Q46,'TOTAL MES AGOSTO POR REGION'!Q46,'TOTAL MES SEPTIEMBRE POR REGION'!Q46)</f>
        <v>7</v>
      </c>
      <c r="R46" s="48">
        <f t="shared" si="66"/>
        <v>0.77777777777777779</v>
      </c>
      <c r="S46" s="51">
        <f t="shared" si="67"/>
        <v>2</v>
      </c>
      <c r="T46" s="92">
        <f t="shared" si="68"/>
        <v>0.22222222222222221</v>
      </c>
      <c r="U46" s="24"/>
      <c r="V46" s="65" t="s">
        <v>66</v>
      </c>
      <c r="W46" s="47">
        <f>+SUM('TOTAL MES JULIO POR REGION'!X46,'TOTAL MES AGOSTO POR REGION'!X46,'TOTAL MES SEPTIEMBRE POR REGION'!X46)</f>
        <v>85</v>
      </c>
      <c r="X46" s="47">
        <f>+SUM('TOTAL MES JULIO POR REGION'!Y46,'TOTAL MES AGOSTO POR REGION'!Y46,'TOTAL MES SEPTIEMBRE POR REGION'!Y46)</f>
        <v>79</v>
      </c>
      <c r="Y46" s="48">
        <f t="shared" si="69"/>
        <v>0.92941176470588238</v>
      </c>
      <c r="Z46" s="51">
        <f t="shared" si="70"/>
        <v>6</v>
      </c>
      <c r="AA46" s="92">
        <f t="shared" si="71"/>
        <v>7.0588235294117646E-2</v>
      </c>
    </row>
    <row r="47" spans="1:27" ht="15.75" thickBot="1" x14ac:dyDescent="0.3">
      <c r="A47" s="53" t="s">
        <v>15</v>
      </c>
      <c r="B47" s="54">
        <f>SUM(B39:B46)</f>
        <v>149</v>
      </c>
      <c r="C47" s="54">
        <f>SUM(C39:C46)</f>
        <v>157</v>
      </c>
      <c r="D47" s="93">
        <f t="shared" si="60"/>
        <v>1.0536912751677852</v>
      </c>
      <c r="E47" s="54">
        <f>SUM(E39:E46)</f>
        <v>-8</v>
      </c>
      <c r="F47" s="94">
        <f t="shared" si="62"/>
        <v>-5.3691275167785234E-2</v>
      </c>
      <c r="G47" s="23"/>
      <c r="H47" s="53" t="s">
        <v>15</v>
      </c>
      <c r="I47" s="54">
        <f>SUM(I37:I46)</f>
        <v>2345</v>
      </c>
      <c r="J47" s="54">
        <f>SUM(J39:J46)</f>
        <v>1896</v>
      </c>
      <c r="K47" s="93">
        <f t="shared" si="63"/>
        <v>0.80852878464818767</v>
      </c>
      <c r="L47" s="54">
        <f>SUM(L39:L46)</f>
        <v>449</v>
      </c>
      <c r="M47" s="94">
        <f t="shared" si="65"/>
        <v>0.19147121535181236</v>
      </c>
      <c r="N47" s="24"/>
      <c r="O47" s="53" t="s">
        <v>15</v>
      </c>
      <c r="P47" s="54">
        <f>SUM(P39:P46)</f>
        <v>326</v>
      </c>
      <c r="Q47" s="54">
        <f>SUM(Q39:Q46)</f>
        <v>263</v>
      </c>
      <c r="R47" s="101">
        <f t="shared" si="66"/>
        <v>0.80674846625766872</v>
      </c>
      <c r="S47" s="54">
        <f>SUM(S39:S46)</f>
        <v>63</v>
      </c>
      <c r="T47" s="94">
        <f t="shared" si="68"/>
        <v>0.19325153374233128</v>
      </c>
      <c r="U47" s="24"/>
      <c r="V47" s="53" t="s">
        <v>15</v>
      </c>
      <c r="W47" s="54">
        <f>SUM(W39:W46)</f>
        <v>1941</v>
      </c>
      <c r="X47" s="54">
        <f>SUM(X39:X46)</f>
        <v>1854</v>
      </c>
      <c r="Y47" s="101">
        <f t="shared" si="69"/>
        <v>0.95517774343122097</v>
      </c>
      <c r="Z47" s="54">
        <f>SUM(Z39:Z46)</f>
        <v>87</v>
      </c>
      <c r="AA47" s="94">
        <f t="shared" si="71"/>
        <v>4.482225656877898E-2</v>
      </c>
    </row>
    <row r="48" spans="1:27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33"/>
      <c r="W48" s="34"/>
      <c r="X48" s="34"/>
      <c r="Y48" s="34"/>
      <c r="Z48" s="34"/>
      <c r="AA48" s="34"/>
    </row>
    <row r="49" spans="1:27" ht="15.75" thickBot="1" x14ac:dyDescent="0.3">
      <c r="A49" s="66" t="s">
        <v>15</v>
      </c>
      <c r="B49" s="67">
        <f>SUM(B47,B35,B21)</f>
        <v>192</v>
      </c>
      <c r="C49" s="67">
        <f>SUM(C47,C35,C21)</f>
        <v>191</v>
      </c>
      <c r="D49" s="68"/>
      <c r="E49" s="67">
        <f>SUM(E47,E35,E21)</f>
        <v>8</v>
      </c>
      <c r="F49" s="69"/>
      <c r="G49" s="23"/>
      <c r="H49" s="66" t="s">
        <v>15</v>
      </c>
      <c r="I49" s="67">
        <f>SUM(I47,I35,I21)</f>
        <v>2960</v>
      </c>
      <c r="J49" s="67">
        <f>SUM(J47,J35,J21)</f>
        <v>2375</v>
      </c>
      <c r="K49" s="68"/>
      <c r="L49" s="67">
        <f>SUM(L47,L35,L21)</f>
        <v>585</v>
      </c>
      <c r="M49" s="69"/>
      <c r="N49" s="24"/>
      <c r="O49" s="66" t="s">
        <v>15</v>
      </c>
      <c r="P49" s="70">
        <f>SUM(P47,P35,P21)</f>
        <v>399</v>
      </c>
      <c r="Q49" s="70">
        <f>SUM(Q47,Q35,Q21)</f>
        <v>318</v>
      </c>
      <c r="R49" s="68"/>
      <c r="S49" s="70">
        <f>SUM(S47,S35,S21)</f>
        <v>81</v>
      </c>
      <c r="T49" s="69"/>
      <c r="U49" s="24"/>
      <c r="V49" s="66" t="s">
        <v>15</v>
      </c>
      <c r="W49" s="67">
        <f>SUM(W47,W35,W21)</f>
        <v>2354</v>
      </c>
      <c r="X49" s="67">
        <f>SUM(X47,X35,X21)</f>
        <v>2160</v>
      </c>
      <c r="Y49" s="68"/>
      <c r="Z49" s="67">
        <f>SUM(Z47,Z35,Z21)</f>
        <v>194</v>
      </c>
      <c r="AA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5"/>
  <sheetViews>
    <sheetView showGridLines="0" workbookViewId="0">
      <selection activeCell="G23" sqref="G23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6" ht="15.75" thickBot="1" x14ac:dyDescent="0.3">
      <c r="A1" s="16"/>
      <c r="B1" s="16"/>
      <c r="C1" s="16"/>
      <c r="D1" s="16"/>
    </row>
    <row r="2" spans="1:6" x14ac:dyDescent="0.25">
      <c r="A2" s="16"/>
      <c r="B2" s="143" t="s">
        <v>68</v>
      </c>
      <c r="C2" s="144"/>
      <c r="D2" s="16"/>
    </row>
    <row r="3" spans="1:6" ht="15.75" thickBot="1" x14ac:dyDescent="0.3">
      <c r="A3" s="16"/>
      <c r="B3" s="145" t="s">
        <v>69</v>
      </c>
      <c r="C3" s="146"/>
      <c r="D3" s="16"/>
    </row>
    <row r="4" spans="1:6" x14ac:dyDescent="0.25">
      <c r="A4" s="16"/>
      <c r="B4" s="16"/>
      <c r="C4" s="16"/>
      <c r="D4" s="16"/>
    </row>
    <row r="5" spans="1:6" ht="15.75" thickBot="1" x14ac:dyDescent="0.3">
      <c r="A5" s="16"/>
      <c r="B5" s="16"/>
      <c r="C5" s="16"/>
      <c r="D5" s="16"/>
    </row>
    <row r="6" spans="1:6" x14ac:dyDescent="0.25">
      <c r="A6" s="147" t="s">
        <v>19</v>
      </c>
      <c r="B6" s="148"/>
      <c r="C6" s="13"/>
      <c r="D6" s="16"/>
    </row>
    <row r="7" spans="1:6" x14ac:dyDescent="0.25">
      <c r="A7" s="149"/>
      <c r="B7" s="150"/>
      <c r="C7" s="14"/>
      <c r="D7" s="16"/>
    </row>
    <row r="8" spans="1:6" ht="15.75" thickBot="1" x14ac:dyDescent="0.3">
      <c r="A8" s="151"/>
      <c r="B8" s="152"/>
      <c r="C8" s="15"/>
      <c r="D8" s="16"/>
    </row>
    <row r="9" spans="1:6" x14ac:dyDescent="0.25">
      <c r="A9" s="153" t="s">
        <v>20</v>
      </c>
      <c r="B9" s="156" t="s">
        <v>21</v>
      </c>
      <c r="C9" s="159" t="s">
        <v>22</v>
      </c>
      <c r="D9" s="16"/>
    </row>
    <row r="10" spans="1:6" x14ac:dyDescent="0.25">
      <c r="A10" s="154"/>
      <c r="B10" s="157"/>
      <c r="C10" s="160"/>
      <c r="D10" s="16"/>
    </row>
    <row r="11" spans="1:6" ht="15.75" thickBot="1" x14ac:dyDescent="0.3">
      <c r="A11" s="155"/>
      <c r="B11" s="158"/>
      <c r="C11" s="161"/>
      <c r="D11" s="16"/>
    </row>
    <row r="12" spans="1:6" x14ac:dyDescent="0.25">
      <c r="A12" s="17" t="s">
        <v>23</v>
      </c>
      <c r="B12" s="18">
        <f>+B34</f>
        <v>259</v>
      </c>
      <c r="C12" s="19">
        <f>+B12/B16</f>
        <v>4.3059019118869495E-2</v>
      </c>
      <c r="D12" s="16"/>
      <c r="F12" s="84"/>
    </row>
    <row r="13" spans="1:6" x14ac:dyDescent="0.25">
      <c r="A13" s="17" t="s">
        <v>24</v>
      </c>
      <c r="B13" s="18">
        <f>+B51</f>
        <v>2960</v>
      </c>
      <c r="C13" s="20">
        <f>+B13/B16</f>
        <v>0.49210307564422279</v>
      </c>
      <c r="D13" s="16"/>
    </row>
    <row r="14" spans="1:6" x14ac:dyDescent="0.25">
      <c r="A14" s="17" t="s">
        <v>25</v>
      </c>
      <c r="B14" s="18">
        <f>+B68</f>
        <v>399</v>
      </c>
      <c r="C14" s="20">
        <f>+B14/B16</f>
        <v>6.6334164588528685E-2</v>
      </c>
      <c r="D14" s="16"/>
    </row>
    <row r="15" spans="1:6" x14ac:dyDescent="0.25">
      <c r="A15" s="21" t="s">
        <v>18</v>
      </c>
      <c r="B15" s="18">
        <f>+B85</f>
        <v>2397</v>
      </c>
      <c r="C15" s="20">
        <f>+B15/B16</f>
        <v>0.39850374064837907</v>
      </c>
      <c r="D15" s="16"/>
    </row>
    <row r="16" spans="1:6" x14ac:dyDescent="0.25">
      <c r="A16" s="162" t="s">
        <v>26</v>
      </c>
      <c r="B16" s="164">
        <f>SUM(B12:B15)</f>
        <v>6015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/>
      <c r="C21" s="85"/>
      <c r="D21" s="88">
        <f>+B21-C21</f>
        <v>0</v>
      </c>
    </row>
    <row r="22" spans="1:4" x14ac:dyDescent="0.25">
      <c r="A22" s="6" t="s">
        <v>6</v>
      </c>
      <c r="B22" s="18"/>
      <c r="C22" s="85"/>
      <c r="D22" s="88">
        <f t="shared" ref="D22:D30" si="0">+B22-C22</f>
        <v>0</v>
      </c>
    </row>
    <row r="23" spans="1:4" x14ac:dyDescent="0.25">
      <c r="A23" s="6" t="s">
        <v>7</v>
      </c>
      <c r="B23" s="18">
        <v>92</v>
      </c>
      <c r="C23" s="85">
        <v>64</v>
      </c>
      <c r="D23" s="88">
        <f t="shared" si="0"/>
        <v>28</v>
      </c>
    </row>
    <row r="24" spans="1:4" x14ac:dyDescent="0.25">
      <c r="A24" s="6" t="s">
        <v>8</v>
      </c>
      <c r="B24" s="18"/>
      <c r="C24" s="85"/>
      <c r="D24" s="88">
        <f t="shared" si="0"/>
        <v>0</v>
      </c>
    </row>
    <row r="25" spans="1:4" x14ac:dyDescent="0.25">
      <c r="A25" s="6" t="s">
        <v>9</v>
      </c>
      <c r="B25" s="18"/>
      <c r="C25" s="85"/>
      <c r="D25" s="88">
        <f t="shared" si="0"/>
        <v>0</v>
      </c>
    </row>
    <row r="26" spans="1:4" x14ac:dyDescent="0.25">
      <c r="A26" s="6" t="s">
        <v>10</v>
      </c>
      <c r="B26" s="18">
        <v>58</v>
      </c>
      <c r="C26" s="85">
        <v>52</v>
      </c>
      <c r="D26" s="88">
        <f t="shared" si="0"/>
        <v>6</v>
      </c>
    </row>
    <row r="27" spans="1:4" x14ac:dyDescent="0.25">
      <c r="A27" s="6" t="s">
        <v>11</v>
      </c>
      <c r="B27" s="18"/>
      <c r="C27" s="85"/>
      <c r="D27" s="88">
        <f t="shared" si="0"/>
        <v>0</v>
      </c>
    </row>
    <row r="28" spans="1:4" x14ac:dyDescent="0.25">
      <c r="A28" s="6" t="s">
        <v>12</v>
      </c>
      <c r="B28" s="18">
        <v>55</v>
      </c>
      <c r="C28" s="85">
        <v>40</v>
      </c>
      <c r="D28" s="88">
        <f t="shared" si="0"/>
        <v>15</v>
      </c>
    </row>
    <row r="29" spans="1:4" x14ac:dyDescent="0.25">
      <c r="A29" s="6" t="s">
        <v>13</v>
      </c>
      <c r="B29" s="18">
        <v>24</v>
      </c>
      <c r="C29" s="85">
        <v>13</v>
      </c>
      <c r="D29" s="88">
        <f t="shared" si="0"/>
        <v>11</v>
      </c>
    </row>
    <row r="30" spans="1:4" x14ac:dyDescent="0.25">
      <c r="A30" s="6" t="s">
        <v>14</v>
      </c>
      <c r="B30" s="18">
        <v>30</v>
      </c>
      <c r="C30" s="85">
        <v>22</v>
      </c>
      <c r="D30" s="88">
        <f t="shared" si="0"/>
        <v>8</v>
      </c>
    </row>
    <row r="31" spans="1:4" x14ac:dyDescent="0.25">
      <c r="A31" s="6"/>
      <c r="B31" s="3"/>
      <c r="C31" s="86"/>
      <c r="D31" s="88"/>
    </row>
    <row r="32" spans="1:4" x14ac:dyDescent="0.25">
      <c r="A32" s="6"/>
      <c r="B32" s="3"/>
      <c r="C32" s="86"/>
      <c r="D32" s="88"/>
    </row>
    <row r="33" spans="1:4" x14ac:dyDescent="0.25">
      <c r="A33" s="6"/>
      <c r="B33" s="3"/>
      <c r="C33" s="86"/>
      <c r="D33" s="88"/>
    </row>
    <row r="34" spans="1:4" ht="15.75" thickBot="1" x14ac:dyDescent="0.3">
      <c r="A34" s="9" t="s">
        <v>15</v>
      </c>
      <c r="B34" s="10">
        <f>SUM(B21:B33)</f>
        <v>259</v>
      </c>
      <c r="C34" s="10">
        <f>SUM(C21:C33)</f>
        <v>191</v>
      </c>
      <c r="D34" s="10">
        <f>SUM(D21:D33)</f>
        <v>68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/>
      <c r="C38" s="85"/>
      <c r="D38" s="88">
        <f t="shared" ref="D38:D47" si="1">+B38-C38</f>
        <v>0</v>
      </c>
    </row>
    <row r="39" spans="1:4" x14ac:dyDescent="0.25">
      <c r="A39" s="6" t="s">
        <v>6</v>
      </c>
      <c r="B39" s="18">
        <v>1</v>
      </c>
      <c r="C39" s="85">
        <v>1</v>
      </c>
      <c r="D39" s="88">
        <f t="shared" si="1"/>
        <v>0</v>
      </c>
    </row>
    <row r="40" spans="1:4" x14ac:dyDescent="0.25">
      <c r="A40" s="6" t="s">
        <v>7</v>
      </c>
      <c r="B40" s="18">
        <v>281</v>
      </c>
      <c r="C40" s="85">
        <v>213</v>
      </c>
      <c r="D40" s="88">
        <f>+B40-C40</f>
        <v>68</v>
      </c>
    </row>
    <row r="41" spans="1:4" x14ac:dyDescent="0.25">
      <c r="A41" s="6" t="s">
        <v>8</v>
      </c>
      <c r="B41" s="18"/>
      <c r="C41" s="85"/>
      <c r="D41" s="88">
        <f t="shared" si="1"/>
        <v>0</v>
      </c>
    </row>
    <row r="42" spans="1:4" x14ac:dyDescent="0.25">
      <c r="A42" s="6" t="s">
        <v>9</v>
      </c>
      <c r="B42" s="18"/>
      <c r="C42" s="85"/>
      <c r="D42" s="88">
        <f t="shared" si="1"/>
        <v>0</v>
      </c>
    </row>
    <row r="43" spans="1:4" x14ac:dyDescent="0.25">
      <c r="A43" s="6" t="s">
        <v>10</v>
      </c>
      <c r="B43" s="18">
        <v>485</v>
      </c>
      <c r="C43" s="85">
        <v>393</v>
      </c>
      <c r="D43" s="88">
        <f t="shared" si="1"/>
        <v>92</v>
      </c>
    </row>
    <row r="44" spans="1:4" x14ac:dyDescent="0.25">
      <c r="A44" s="6" t="s">
        <v>11</v>
      </c>
      <c r="B44" s="18"/>
      <c r="C44" s="85"/>
      <c r="D44" s="88">
        <f t="shared" si="1"/>
        <v>0</v>
      </c>
    </row>
    <row r="45" spans="1:4" x14ac:dyDescent="0.25">
      <c r="A45" s="6" t="s">
        <v>12</v>
      </c>
      <c r="B45" s="18">
        <v>905</v>
      </c>
      <c r="C45" s="85">
        <v>714</v>
      </c>
      <c r="D45" s="88">
        <f t="shared" si="1"/>
        <v>191</v>
      </c>
    </row>
    <row r="46" spans="1:4" x14ac:dyDescent="0.25">
      <c r="A46" s="6" t="s">
        <v>13</v>
      </c>
      <c r="B46" s="18">
        <v>1120</v>
      </c>
      <c r="C46" s="85">
        <v>910</v>
      </c>
      <c r="D46" s="88">
        <f t="shared" si="1"/>
        <v>210</v>
      </c>
    </row>
    <row r="47" spans="1:4" x14ac:dyDescent="0.25">
      <c r="A47" s="6" t="s">
        <v>14</v>
      </c>
      <c r="B47" s="18">
        <v>168</v>
      </c>
      <c r="C47" s="85">
        <v>144</v>
      </c>
      <c r="D47" s="88">
        <f t="shared" si="1"/>
        <v>24</v>
      </c>
    </row>
    <row r="48" spans="1:4" x14ac:dyDescent="0.25">
      <c r="A48" s="6"/>
      <c r="B48" s="3"/>
      <c r="C48" s="86"/>
      <c r="D48" s="88"/>
    </row>
    <row r="49" spans="1:4" x14ac:dyDescent="0.25">
      <c r="A49" s="6"/>
      <c r="B49" s="3"/>
      <c r="C49" s="86"/>
      <c r="D49" s="88"/>
    </row>
    <row r="50" spans="1:4" x14ac:dyDescent="0.25">
      <c r="A50" s="6"/>
      <c r="B50" s="3"/>
      <c r="C50" s="86"/>
      <c r="D50" s="88"/>
    </row>
    <row r="51" spans="1:4" ht="15.75" thickBot="1" x14ac:dyDescent="0.3">
      <c r="A51" s="9" t="s">
        <v>15</v>
      </c>
      <c r="B51" s="10">
        <f>SUM(B38:B50)</f>
        <v>2960</v>
      </c>
      <c r="C51" s="10">
        <f t="shared" ref="C51:D51" si="2">SUM(C38:C50)</f>
        <v>2375</v>
      </c>
      <c r="D51" s="10">
        <f t="shared" si="2"/>
        <v>585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/>
      <c r="C55" s="85"/>
      <c r="D55" s="88">
        <f t="shared" ref="D55:D64" si="3">+B55-C55</f>
        <v>0</v>
      </c>
    </row>
    <row r="56" spans="1:4" x14ac:dyDescent="0.25">
      <c r="A56" s="6" t="s">
        <v>6</v>
      </c>
      <c r="B56" s="18"/>
      <c r="C56" s="85"/>
      <c r="D56" s="88">
        <f t="shared" si="3"/>
        <v>0</v>
      </c>
    </row>
    <row r="57" spans="1:4" x14ac:dyDescent="0.25">
      <c r="A57" s="6" t="s">
        <v>7</v>
      </c>
      <c r="B57" s="18">
        <v>101</v>
      </c>
      <c r="C57" s="85">
        <v>76</v>
      </c>
      <c r="D57" s="88">
        <f t="shared" si="3"/>
        <v>25</v>
      </c>
    </row>
    <row r="58" spans="1:4" x14ac:dyDescent="0.25">
      <c r="A58" s="6" t="s">
        <v>8</v>
      </c>
      <c r="B58" s="18"/>
      <c r="C58" s="85"/>
      <c r="D58" s="88">
        <f t="shared" si="3"/>
        <v>0</v>
      </c>
    </row>
    <row r="59" spans="1:4" x14ac:dyDescent="0.25">
      <c r="A59" s="6" t="s">
        <v>9</v>
      </c>
      <c r="B59" s="18"/>
      <c r="C59" s="85"/>
      <c r="D59" s="88">
        <f t="shared" si="3"/>
        <v>0</v>
      </c>
    </row>
    <row r="60" spans="1:4" x14ac:dyDescent="0.25">
      <c r="A60" s="6" t="s">
        <v>10</v>
      </c>
      <c r="B60" s="18">
        <v>96</v>
      </c>
      <c r="C60" s="85">
        <v>81</v>
      </c>
      <c r="D60" s="88">
        <f t="shared" si="3"/>
        <v>15</v>
      </c>
    </row>
    <row r="61" spans="1:4" x14ac:dyDescent="0.25">
      <c r="A61" s="6" t="s">
        <v>11</v>
      </c>
      <c r="B61" s="18"/>
      <c r="C61" s="85"/>
      <c r="D61" s="88">
        <f t="shared" si="3"/>
        <v>0</v>
      </c>
    </row>
    <row r="62" spans="1:4" x14ac:dyDescent="0.25">
      <c r="A62" s="6" t="s">
        <v>12</v>
      </c>
      <c r="B62" s="18">
        <v>135</v>
      </c>
      <c r="C62" s="85">
        <v>102</v>
      </c>
      <c r="D62" s="88">
        <f t="shared" si="3"/>
        <v>33</v>
      </c>
    </row>
    <row r="63" spans="1:4" x14ac:dyDescent="0.25">
      <c r="A63" s="6" t="s">
        <v>13</v>
      </c>
      <c r="B63" s="18">
        <v>55</v>
      </c>
      <c r="C63" s="85">
        <v>49</v>
      </c>
      <c r="D63" s="88">
        <f t="shared" si="3"/>
        <v>6</v>
      </c>
    </row>
    <row r="64" spans="1:4" x14ac:dyDescent="0.25">
      <c r="A64" s="6" t="s">
        <v>14</v>
      </c>
      <c r="B64" s="18">
        <v>12</v>
      </c>
      <c r="C64" s="85">
        <v>10</v>
      </c>
      <c r="D64" s="88">
        <f t="shared" si="3"/>
        <v>2</v>
      </c>
    </row>
    <row r="65" spans="1:4" x14ac:dyDescent="0.25">
      <c r="A65" s="6"/>
      <c r="B65" s="3"/>
      <c r="C65" s="86"/>
      <c r="D65" s="5"/>
    </row>
    <row r="66" spans="1:4" x14ac:dyDescent="0.25">
      <c r="A66" s="6"/>
      <c r="B66" s="3"/>
      <c r="C66" s="86"/>
      <c r="D66" s="5"/>
    </row>
    <row r="67" spans="1:4" x14ac:dyDescent="0.25">
      <c r="A67" s="6"/>
      <c r="B67" s="3"/>
      <c r="C67" s="86"/>
      <c r="D67" s="5"/>
    </row>
    <row r="68" spans="1:4" ht="15.75" thickBot="1" x14ac:dyDescent="0.3">
      <c r="A68" s="9" t="s">
        <v>15</v>
      </c>
      <c r="B68" s="10">
        <f>SUM(B55:B67)</f>
        <v>399</v>
      </c>
      <c r="C68" s="10">
        <f>SUM(C55:C67)</f>
        <v>318</v>
      </c>
      <c r="D68" s="10">
        <f>SUM(D55:D67)</f>
        <v>81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13</v>
      </c>
      <c r="C72" s="85">
        <v>12</v>
      </c>
      <c r="D72" s="88">
        <f t="shared" ref="D72:D81" si="4">+B72-C72</f>
        <v>1</v>
      </c>
    </row>
    <row r="73" spans="1:4" x14ac:dyDescent="0.25">
      <c r="A73" s="6" t="s">
        <v>6</v>
      </c>
      <c r="B73" s="18"/>
      <c r="C73" s="85"/>
      <c r="D73" s="88">
        <f t="shared" si="4"/>
        <v>0</v>
      </c>
    </row>
    <row r="74" spans="1:4" x14ac:dyDescent="0.25">
      <c r="A74" s="6" t="s">
        <v>7</v>
      </c>
      <c r="B74" s="18">
        <v>112</v>
      </c>
      <c r="C74" s="85">
        <v>78</v>
      </c>
      <c r="D74" s="88">
        <f t="shared" si="4"/>
        <v>34</v>
      </c>
    </row>
    <row r="75" spans="1:4" x14ac:dyDescent="0.25">
      <c r="A75" s="6" t="s">
        <v>8</v>
      </c>
      <c r="B75" s="18"/>
      <c r="C75" s="85"/>
      <c r="D75" s="88">
        <f t="shared" si="4"/>
        <v>0</v>
      </c>
    </row>
    <row r="76" spans="1:4" x14ac:dyDescent="0.25">
      <c r="A76" s="6" t="s">
        <v>9</v>
      </c>
      <c r="B76" s="18"/>
      <c r="C76" s="85"/>
      <c r="D76" s="88">
        <f t="shared" si="4"/>
        <v>0</v>
      </c>
    </row>
    <row r="77" spans="1:4" x14ac:dyDescent="0.25">
      <c r="A77" s="6" t="s">
        <v>10</v>
      </c>
      <c r="B77" s="18">
        <v>1665</v>
      </c>
      <c r="C77" s="85">
        <v>1582</v>
      </c>
      <c r="D77" s="88">
        <f t="shared" si="4"/>
        <v>83</v>
      </c>
    </row>
    <row r="78" spans="1:4" x14ac:dyDescent="0.25">
      <c r="A78" s="6" t="s">
        <v>11</v>
      </c>
      <c r="B78" s="18"/>
      <c r="C78" s="85"/>
      <c r="D78" s="88">
        <f t="shared" si="4"/>
        <v>0</v>
      </c>
    </row>
    <row r="79" spans="1:4" x14ac:dyDescent="0.25">
      <c r="A79" s="6" t="s">
        <v>12</v>
      </c>
      <c r="B79" s="18">
        <v>97</v>
      </c>
      <c r="C79" s="85">
        <v>66</v>
      </c>
      <c r="D79" s="88">
        <f t="shared" si="4"/>
        <v>31</v>
      </c>
    </row>
    <row r="80" spans="1:4" x14ac:dyDescent="0.25">
      <c r="A80" s="6" t="s">
        <v>13</v>
      </c>
      <c r="B80" s="18">
        <v>460</v>
      </c>
      <c r="C80" s="85">
        <v>438</v>
      </c>
      <c r="D80" s="88">
        <f t="shared" si="4"/>
        <v>22</v>
      </c>
    </row>
    <row r="81" spans="1:4" x14ac:dyDescent="0.25">
      <c r="A81" s="6" t="s">
        <v>14</v>
      </c>
      <c r="B81" s="18">
        <v>50</v>
      </c>
      <c r="C81" s="85">
        <v>48</v>
      </c>
      <c r="D81" s="88">
        <f t="shared" si="4"/>
        <v>2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2397</v>
      </c>
      <c r="C85" s="12">
        <f>SUM(C72:C84)</f>
        <v>2224</v>
      </c>
      <c r="D85" s="12">
        <f>SUM(D72:D84)</f>
        <v>173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zoomScaleNormal="100" workbookViewId="0">
      <selection activeCell="D37" sqref="D37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68</v>
      </c>
      <c r="C2" s="144"/>
      <c r="D2" s="16"/>
    </row>
    <row r="3" spans="1:4" ht="15.75" thickBot="1" x14ac:dyDescent="0.3">
      <c r="A3" s="16"/>
      <c r="B3" s="145" t="s">
        <v>70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90</v>
      </c>
      <c r="C12" s="19">
        <f>+B12/B16</f>
        <v>5.4777845404747415E-2</v>
      </c>
      <c r="D12" s="16"/>
    </row>
    <row r="13" spans="1:4" x14ac:dyDescent="0.25">
      <c r="A13" s="17" t="s">
        <v>24</v>
      </c>
      <c r="B13" s="18">
        <f>+B51</f>
        <v>864</v>
      </c>
      <c r="C13" s="20">
        <f>+B13/B16</f>
        <v>0.52586731588557512</v>
      </c>
      <c r="D13" s="16"/>
    </row>
    <row r="14" spans="1:4" x14ac:dyDescent="0.25">
      <c r="A14" s="17" t="s">
        <v>25</v>
      </c>
      <c r="B14" s="18">
        <f>+B68</f>
        <v>107</v>
      </c>
      <c r="C14" s="20">
        <f>+B14/B16</f>
        <v>6.5124771758977476E-2</v>
      </c>
      <c r="D14" s="16"/>
    </row>
    <row r="15" spans="1:4" x14ac:dyDescent="0.25">
      <c r="A15" s="21" t="s">
        <v>18</v>
      </c>
      <c r="B15" s="22">
        <f>+B85</f>
        <v>582</v>
      </c>
      <c r="C15" s="20">
        <f>+B15/B16</f>
        <v>0.35423006695069992</v>
      </c>
      <c r="D15" s="16"/>
    </row>
    <row r="16" spans="1:4" x14ac:dyDescent="0.25">
      <c r="A16" s="162" t="s">
        <v>26</v>
      </c>
      <c r="B16" s="164">
        <f>SUM(B12:B15)</f>
        <v>1643</v>
      </c>
      <c r="C16" s="166">
        <f>SUM(C12:C15)</f>
        <v>0.99999999999999989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/>
      <c r="C21" s="85"/>
      <c r="D21" s="87">
        <f>+B21-C21</f>
        <v>0</v>
      </c>
    </row>
    <row r="22" spans="1:4" x14ac:dyDescent="0.25">
      <c r="A22" s="6" t="s">
        <v>6</v>
      </c>
      <c r="B22" s="18"/>
      <c r="C22" s="85"/>
      <c r="D22" s="87">
        <f t="shared" ref="D22:D30" si="0">+B22-C22</f>
        <v>0</v>
      </c>
    </row>
    <row r="23" spans="1:4" x14ac:dyDescent="0.25">
      <c r="A23" s="6" t="s">
        <v>7</v>
      </c>
      <c r="B23" s="18">
        <v>28</v>
      </c>
      <c r="C23" s="85">
        <v>19</v>
      </c>
      <c r="D23" s="87">
        <f t="shared" si="0"/>
        <v>9</v>
      </c>
    </row>
    <row r="24" spans="1:4" x14ac:dyDescent="0.25">
      <c r="A24" s="6" t="s">
        <v>8</v>
      </c>
      <c r="B24" s="18"/>
      <c r="C24" s="85"/>
      <c r="D24" s="87">
        <f t="shared" si="0"/>
        <v>0</v>
      </c>
    </row>
    <row r="25" spans="1:4" x14ac:dyDescent="0.25">
      <c r="A25" s="6" t="s">
        <v>9</v>
      </c>
      <c r="B25" s="18"/>
      <c r="C25" s="85"/>
      <c r="D25" s="87">
        <f t="shared" si="0"/>
        <v>0</v>
      </c>
    </row>
    <row r="26" spans="1:4" x14ac:dyDescent="0.25">
      <c r="A26" s="6" t="s">
        <v>10</v>
      </c>
      <c r="B26" s="18">
        <v>23</v>
      </c>
      <c r="C26" s="85">
        <v>21</v>
      </c>
      <c r="D26" s="87">
        <f t="shared" si="0"/>
        <v>2</v>
      </c>
    </row>
    <row r="27" spans="1:4" x14ac:dyDescent="0.25">
      <c r="A27" s="6" t="s">
        <v>11</v>
      </c>
      <c r="B27" s="18"/>
      <c r="C27" s="85"/>
      <c r="D27" s="87">
        <f t="shared" si="0"/>
        <v>0</v>
      </c>
    </row>
    <row r="28" spans="1:4" x14ac:dyDescent="0.25">
      <c r="A28" s="6" t="s">
        <v>12</v>
      </c>
      <c r="B28" s="18">
        <v>21</v>
      </c>
      <c r="C28" s="85">
        <v>13</v>
      </c>
      <c r="D28" s="87">
        <f t="shared" si="0"/>
        <v>8</v>
      </c>
    </row>
    <row r="29" spans="1:4" x14ac:dyDescent="0.25">
      <c r="A29" s="6" t="s">
        <v>13</v>
      </c>
      <c r="B29" s="18">
        <v>9</v>
      </c>
      <c r="C29" s="85">
        <v>5</v>
      </c>
      <c r="D29" s="87">
        <f t="shared" si="0"/>
        <v>4</v>
      </c>
    </row>
    <row r="30" spans="1:4" x14ac:dyDescent="0.25">
      <c r="A30" s="6" t="s">
        <v>14</v>
      </c>
      <c r="B30" s="18">
        <v>9</v>
      </c>
      <c r="C30" s="85">
        <v>5</v>
      </c>
      <c r="D30" s="87">
        <f t="shared" si="0"/>
        <v>4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90</v>
      </c>
      <c r="C34" s="10">
        <f t="shared" ref="C34:D34" si="1">SUM(C21:C33)</f>
        <v>63</v>
      </c>
      <c r="D34" s="10">
        <f t="shared" si="1"/>
        <v>27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/>
      <c r="C38" s="85"/>
      <c r="D38" s="87">
        <f t="shared" ref="D38:D47" si="2">+B38-C38</f>
        <v>0</v>
      </c>
    </row>
    <row r="39" spans="1:4" x14ac:dyDescent="0.25">
      <c r="A39" s="6" t="s">
        <v>6</v>
      </c>
      <c r="B39" s="18"/>
      <c r="C39" s="85"/>
      <c r="D39" s="87">
        <f t="shared" si="2"/>
        <v>0</v>
      </c>
    </row>
    <row r="40" spans="1:4" x14ac:dyDescent="0.25">
      <c r="A40" s="6" t="s">
        <v>7</v>
      </c>
      <c r="B40" s="18">
        <v>101</v>
      </c>
      <c r="C40" s="85">
        <v>79</v>
      </c>
      <c r="D40" s="87">
        <f t="shared" si="2"/>
        <v>22</v>
      </c>
    </row>
    <row r="41" spans="1:4" x14ac:dyDescent="0.25">
      <c r="A41" s="6" t="s">
        <v>8</v>
      </c>
      <c r="B41" s="18"/>
      <c r="C41" s="85"/>
      <c r="D41" s="87">
        <f t="shared" si="2"/>
        <v>0</v>
      </c>
    </row>
    <row r="42" spans="1:4" x14ac:dyDescent="0.25">
      <c r="A42" s="6" t="s">
        <v>9</v>
      </c>
      <c r="B42" s="18"/>
      <c r="C42" s="85"/>
      <c r="D42" s="87">
        <f t="shared" si="2"/>
        <v>0</v>
      </c>
    </row>
    <row r="43" spans="1:4" x14ac:dyDescent="0.25">
      <c r="A43" s="6" t="s">
        <v>10</v>
      </c>
      <c r="B43" s="18">
        <v>111</v>
      </c>
      <c r="C43" s="85">
        <v>90</v>
      </c>
      <c r="D43" s="87">
        <f t="shared" si="2"/>
        <v>21</v>
      </c>
    </row>
    <row r="44" spans="1:4" x14ac:dyDescent="0.25">
      <c r="A44" s="6" t="s">
        <v>11</v>
      </c>
      <c r="B44" s="18"/>
      <c r="C44" s="85"/>
      <c r="D44" s="87">
        <f t="shared" si="2"/>
        <v>0</v>
      </c>
    </row>
    <row r="45" spans="1:4" x14ac:dyDescent="0.25">
      <c r="A45" s="6" t="s">
        <v>12</v>
      </c>
      <c r="B45" s="18">
        <v>212</v>
      </c>
      <c r="C45" s="85">
        <v>158</v>
      </c>
      <c r="D45" s="87">
        <f t="shared" si="2"/>
        <v>54</v>
      </c>
    </row>
    <row r="46" spans="1:4" x14ac:dyDescent="0.25">
      <c r="A46" s="6" t="s">
        <v>13</v>
      </c>
      <c r="B46" s="18">
        <v>395</v>
      </c>
      <c r="C46" s="85">
        <v>322</v>
      </c>
      <c r="D46" s="87">
        <f t="shared" si="2"/>
        <v>73</v>
      </c>
    </row>
    <row r="47" spans="1:4" x14ac:dyDescent="0.25">
      <c r="A47" s="6" t="s">
        <v>14</v>
      </c>
      <c r="B47" s="18">
        <v>45</v>
      </c>
      <c r="C47" s="85">
        <v>40</v>
      </c>
      <c r="D47" s="87">
        <f t="shared" si="2"/>
        <v>5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864</v>
      </c>
      <c r="C51" s="10">
        <f t="shared" ref="C51:D51" si="3">SUM(C38:C50)</f>
        <v>689</v>
      </c>
      <c r="D51" s="10">
        <f t="shared" si="3"/>
        <v>175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/>
      <c r="C55" s="85"/>
      <c r="D55" s="87">
        <f t="shared" ref="D55:D64" si="4">B55-C55</f>
        <v>0</v>
      </c>
    </row>
    <row r="56" spans="1:4" x14ac:dyDescent="0.25">
      <c r="A56" s="6" t="s">
        <v>6</v>
      </c>
      <c r="B56" s="18"/>
      <c r="C56" s="85"/>
      <c r="D56" s="87">
        <f t="shared" si="4"/>
        <v>0</v>
      </c>
    </row>
    <row r="57" spans="1:4" x14ac:dyDescent="0.25">
      <c r="A57" s="6" t="s">
        <v>7</v>
      </c>
      <c r="B57" s="18">
        <v>29</v>
      </c>
      <c r="C57" s="85">
        <v>19</v>
      </c>
      <c r="D57" s="87">
        <f t="shared" si="4"/>
        <v>10</v>
      </c>
    </row>
    <row r="58" spans="1:4" x14ac:dyDescent="0.25">
      <c r="A58" s="6" t="s">
        <v>8</v>
      </c>
      <c r="B58" s="18"/>
      <c r="C58" s="85"/>
      <c r="D58" s="87">
        <f t="shared" si="4"/>
        <v>0</v>
      </c>
    </row>
    <row r="59" spans="1:4" x14ac:dyDescent="0.25">
      <c r="A59" s="6" t="s">
        <v>9</v>
      </c>
      <c r="B59" s="18"/>
      <c r="C59" s="85"/>
      <c r="D59" s="87">
        <f t="shared" si="4"/>
        <v>0</v>
      </c>
    </row>
    <row r="60" spans="1:4" x14ac:dyDescent="0.25">
      <c r="A60" s="6" t="s">
        <v>10</v>
      </c>
      <c r="B60" s="18">
        <v>15</v>
      </c>
      <c r="C60" s="85">
        <v>15</v>
      </c>
      <c r="D60" s="87">
        <f t="shared" si="4"/>
        <v>0</v>
      </c>
    </row>
    <row r="61" spans="1:4" x14ac:dyDescent="0.25">
      <c r="A61" s="6" t="s">
        <v>11</v>
      </c>
      <c r="B61" s="18"/>
      <c r="C61" s="85"/>
      <c r="D61" s="87">
        <f t="shared" si="4"/>
        <v>0</v>
      </c>
    </row>
    <row r="62" spans="1:4" x14ac:dyDescent="0.25">
      <c r="A62" s="6" t="s">
        <v>12</v>
      </c>
      <c r="B62" s="18">
        <v>32</v>
      </c>
      <c r="C62" s="85">
        <v>26</v>
      </c>
      <c r="D62" s="87">
        <f t="shared" si="4"/>
        <v>6</v>
      </c>
    </row>
    <row r="63" spans="1:4" x14ac:dyDescent="0.25">
      <c r="A63" s="6" t="s">
        <v>13</v>
      </c>
      <c r="B63" s="18">
        <v>30</v>
      </c>
      <c r="C63" s="85">
        <v>25</v>
      </c>
      <c r="D63" s="87">
        <f t="shared" si="4"/>
        <v>5</v>
      </c>
    </row>
    <row r="64" spans="1:4" x14ac:dyDescent="0.25">
      <c r="A64" s="6" t="s">
        <v>14</v>
      </c>
      <c r="B64" s="18">
        <v>1</v>
      </c>
      <c r="C64" s="85">
        <v>1</v>
      </c>
      <c r="D64" s="87">
        <f t="shared" si="4"/>
        <v>0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107</v>
      </c>
      <c r="C68" s="10">
        <f t="shared" ref="C68:D68" si="5">SUM(C55:C67)</f>
        <v>86</v>
      </c>
      <c r="D68" s="10">
        <f t="shared" si="5"/>
        <v>21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4</v>
      </c>
      <c r="C72" s="85">
        <v>4</v>
      </c>
      <c r="D72" s="87">
        <f t="shared" ref="D72:D81" si="6">B72-C72</f>
        <v>0</v>
      </c>
    </row>
    <row r="73" spans="1:4" x14ac:dyDescent="0.25">
      <c r="A73" s="6" t="s">
        <v>6</v>
      </c>
      <c r="B73" s="18"/>
      <c r="C73" s="85"/>
      <c r="D73" s="87">
        <f t="shared" si="6"/>
        <v>0</v>
      </c>
    </row>
    <row r="74" spans="1:4" x14ac:dyDescent="0.25">
      <c r="A74" s="6" t="s">
        <v>7</v>
      </c>
      <c r="B74" s="18">
        <v>44</v>
      </c>
      <c r="C74" s="85">
        <v>32</v>
      </c>
      <c r="D74" s="87">
        <f t="shared" si="6"/>
        <v>12</v>
      </c>
    </row>
    <row r="75" spans="1:4" x14ac:dyDescent="0.25">
      <c r="A75" s="6" t="s">
        <v>8</v>
      </c>
      <c r="B75" s="18"/>
      <c r="C75" s="85"/>
      <c r="D75" s="87">
        <f t="shared" si="6"/>
        <v>0</v>
      </c>
    </row>
    <row r="76" spans="1:4" x14ac:dyDescent="0.25">
      <c r="A76" s="6" t="s">
        <v>9</v>
      </c>
      <c r="B76" s="18"/>
      <c r="C76" s="85"/>
      <c r="D76" s="87">
        <f t="shared" si="6"/>
        <v>0</v>
      </c>
    </row>
    <row r="77" spans="1:4" x14ac:dyDescent="0.25">
      <c r="A77" s="6" t="s">
        <v>10</v>
      </c>
      <c r="B77" s="18">
        <v>452</v>
      </c>
      <c r="C77" s="85">
        <v>408</v>
      </c>
      <c r="D77" s="87">
        <f t="shared" si="6"/>
        <v>44</v>
      </c>
    </row>
    <row r="78" spans="1:4" x14ac:dyDescent="0.25">
      <c r="A78" s="6" t="s">
        <v>11</v>
      </c>
      <c r="B78" s="18"/>
      <c r="C78" s="85"/>
      <c r="D78" s="87">
        <f t="shared" si="6"/>
        <v>0</v>
      </c>
    </row>
    <row r="79" spans="1:4" x14ac:dyDescent="0.25">
      <c r="A79" s="6" t="s">
        <v>12</v>
      </c>
      <c r="B79" s="18">
        <v>39</v>
      </c>
      <c r="C79" s="85">
        <v>27</v>
      </c>
      <c r="D79" s="87">
        <f t="shared" si="6"/>
        <v>12</v>
      </c>
    </row>
    <row r="80" spans="1:4" x14ac:dyDescent="0.25">
      <c r="A80" s="6" t="s">
        <v>13</v>
      </c>
      <c r="B80" s="18">
        <v>1</v>
      </c>
      <c r="C80" s="85">
        <v>1</v>
      </c>
      <c r="D80" s="87">
        <f t="shared" si="6"/>
        <v>0</v>
      </c>
    </row>
    <row r="81" spans="1:4" x14ac:dyDescent="0.25">
      <c r="A81" s="6" t="s">
        <v>14</v>
      </c>
      <c r="B81" s="18">
        <v>42</v>
      </c>
      <c r="C81" s="85">
        <v>40</v>
      </c>
      <c r="D81" s="87">
        <f t="shared" si="6"/>
        <v>2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582</v>
      </c>
      <c r="C85" s="12">
        <f t="shared" ref="C85:D85" si="7">SUM(C72:C84)</f>
        <v>512</v>
      </c>
      <c r="D85" s="12">
        <f t="shared" si="7"/>
        <v>70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B72" sqref="B72:D81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68</v>
      </c>
      <c r="C2" s="144"/>
      <c r="D2" s="16"/>
    </row>
    <row r="3" spans="1:4" ht="15.75" thickBot="1" x14ac:dyDescent="0.3">
      <c r="A3" s="16"/>
      <c r="B3" s="145" t="s">
        <v>71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95</v>
      </c>
      <c r="C12" s="19">
        <f>+B12/B16</f>
        <v>3.6080516521078618E-2</v>
      </c>
      <c r="D12" s="16"/>
    </row>
    <row r="13" spans="1:4" x14ac:dyDescent="0.25">
      <c r="A13" s="17" t="s">
        <v>24</v>
      </c>
      <c r="B13" s="18">
        <f>+B51</f>
        <v>1067</v>
      </c>
      <c r="C13" s="20">
        <f>+B13/B16</f>
        <v>0.40524116976832508</v>
      </c>
      <c r="D13" s="16"/>
    </row>
    <row r="14" spans="1:4" x14ac:dyDescent="0.25">
      <c r="A14" s="17" t="s">
        <v>25</v>
      </c>
      <c r="B14" s="18">
        <f>+B68</f>
        <v>173</v>
      </c>
      <c r="C14" s="20">
        <f>+B14/B16</f>
        <v>6.5704519559437902E-2</v>
      </c>
      <c r="D14" s="16"/>
    </row>
    <row r="15" spans="1:4" x14ac:dyDescent="0.25">
      <c r="A15" s="80" t="s">
        <v>18</v>
      </c>
      <c r="B15" s="22">
        <f>+B85</f>
        <v>1298</v>
      </c>
      <c r="C15" s="20">
        <f>+B15/B16</f>
        <v>0.49297379415115838</v>
      </c>
      <c r="D15" s="16"/>
    </row>
    <row r="16" spans="1:4" x14ac:dyDescent="0.25">
      <c r="A16" s="162" t="s">
        <v>26</v>
      </c>
      <c r="B16" s="164">
        <f>SUM(B12:B15)</f>
        <v>2633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/>
      <c r="C21" s="85"/>
      <c r="D21" s="87">
        <f>B21-C21</f>
        <v>0</v>
      </c>
    </row>
    <row r="22" spans="1:4" x14ac:dyDescent="0.25">
      <c r="A22" s="6" t="s">
        <v>6</v>
      </c>
      <c r="B22" s="18"/>
      <c r="C22" s="85"/>
      <c r="D22" s="87">
        <f t="shared" ref="D22:D30" si="0">B22-C22</f>
        <v>0</v>
      </c>
    </row>
    <row r="23" spans="1:4" x14ac:dyDescent="0.25">
      <c r="A23" s="6" t="s">
        <v>7</v>
      </c>
      <c r="B23" s="18">
        <v>37</v>
      </c>
      <c r="C23" s="85">
        <v>27</v>
      </c>
      <c r="D23" s="87">
        <f t="shared" si="0"/>
        <v>10</v>
      </c>
    </row>
    <row r="24" spans="1:4" x14ac:dyDescent="0.25">
      <c r="A24" s="6" t="s">
        <v>8</v>
      </c>
      <c r="B24" s="18"/>
      <c r="C24" s="85"/>
      <c r="D24" s="87">
        <f t="shared" si="0"/>
        <v>0</v>
      </c>
    </row>
    <row r="25" spans="1:4" x14ac:dyDescent="0.25">
      <c r="A25" s="6" t="s">
        <v>9</v>
      </c>
      <c r="B25" s="18"/>
      <c r="C25" s="85"/>
      <c r="D25" s="87">
        <f t="shared" si="0"/>
        <v>0</v>
      </c>
    </row>
    <row r="26" spans="1:4" x14ac:dyDescent="0.25">
      <c r="A26" s="6" t="s">
        <v>10</v>
      </c>
      <c r="B26" s="18">
        <v>26</v>
      </c>
      <c r="C26" s="85">
        <v>26</v>
      </c>
      <c r="D26" s="87">
        <f t="shared" si="0"/>
        <v>0</v>
      </c>
    </row>
    <row r="27" spans="1:4" x14ac:dyDescent="0.25">
      <c r="A27" s="6" t="s">
        <v>11</v>
      </c>
      <c r="B27" s="18"/>
      <c r="C27" s="85"/>
      <c r="D27" s="87">
        <f t="shared" si="0"/>
        <v>0</v>
      </c>
    </row>
    <row r="28" spans="1:4" x14ac:dyDescent="0.25">
      <c r="A28" s="6" t="s">
        <v>12</v>
      </c>
      <c r="B28" s="18">
        <v>18</v>
      </c>
      <c r="C28" s="85">
        <v>13</v>
      </c>
      <c r="D28" s="87">
        <f t="shared" si="0"/>
        <v>5</v>
      </c>
    </row>
    <row r="29" spans="1:4" x14ac:dyDescent="0.25">
      <c r="A29" s="6" t="s">
        <v>13</v>
      </c>
      <c r="B29" s="18">
        <v>8</v>
      </c>
      <c r="C29" s="85">
        <v>3</v>
      </c>
      <c r="D29" s="87">
        <f t="shared" si="0"/>
        <v>5</v>
      </c>
    </row>
    <row r="30" spans="1:4" x14ac:dyDescent="0.25">
      <c r="A30" s="6" t="s">
        <v>14</v>
      </c>
      <c r="B30" s="18">
        <v>6</v>
      </c>
      <c r="C30" s="85">
        <v>6</v>
      </c>
      <c r="D30" s="87">
        <f t="shared" si="0"/>
        <v>0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95</v>
      </c>
      <c r="C34" s="10">
        <f>SUM(C21:C33)</f>
        <v>75</v>
      </c>
      <c r="D34" s="10">
        <f>SUM(D21:D33)</f>
        <v>20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/>
      <c r="C38" s="85"/>
      <c r="D38" s="87">
        <f>B38-C38</f>
        <v>0</v>
      </c>
    </row>
    <row r="39" spans="1:4" x14ac:dyDescent="0.25">
      <c r="A39" s="6" t="s">
        <v>6</v>
      </c>
      <c r="B39" s="18"/>
      <c r="C39" s="85"/>
      <c r="D39" s="87">
        <f t="shared" ref="D39:D47" si="1">B39-C39</f>
        <v>0</v>
      </c>
    </row>
    <row r="40" spans="1:4" x14ac:dyDescent="0.25">
      <c r="A40" s="6" t="s">
        <v>7</v>
      </c>
      <c r="B40" s="18">
        <v>97</v>
      </c>
      <c r="C40" s="85">
        <v>80</v>
      </c>
      <c r="D40" s="87">
        <f t="shared" si="1"/>
        <v>17</v>
      </c>
    </row>
    <row r="41" spans="1:4" x14ac:dyDescent="0.25">
      <c r="A41" s="6" t="s">
        <v>8</v>
      </c>
      <c r="B41" s="18"/>
      <c r="C41" s="85"/>
      <c r="D41" s="87">
        <f t="shared" si="1"/>
        <v>0</v>
      </c>
    </row>
    <row r="42" spans="1:4" x14ac:dyDescent="0.25">
      <c r="A42" s="6" t="s">
        <v>9</v>
      </c>
      <c r="B42" s="18"/>
      <c r="C42" s="85"/>
      <c r="D42" s="87">
        <f t="shared" si="1"/>
        <v>0</v>
      </c>
    </row>
    <row r="43" spans="1:4" x14ac:dyDescent="0.25">
      <c r="A43" s="6" t="s">
        <v>10</v>
      </c>
      <c r="B43" s="18">
        <v>222</v>
      </c>
      <c r="C43" s="85">
        <v>192</v>
      </c>
      <c r="D43" s="87">
        <f t="shared" si="1"/>
        <v>30</v>
      </c>
    </row>
    <row r="44" spans="1:4" x14ac:dyDescent="0.25">
      <c r="A44" s="6" t="s">
        <v>11</v>
      </c>
      <c r="B44" s="18"/>
      <c r="C44" s="85"/>
      <c r="D44" s="87">
        <f t="shared" si="1"/>
        <v>0</v>
      </c>
    </row>
    <row r="45" spans="1:4" x14ac:dyDescent="0.25">
      <c r="A45" s="6" t="s">
        <v>12</v>
      </c>
      <c r="B45" s="18">
        <v>344</v>
      </c>
      <c r="C45" s="85">
        <v>286</v>
      </c>
      <c r="D45" s="87">
        <f t="shared" si="1"/>
        <v>58</v>
      </c>
    </row>
    <row r="46" spans="1:4" x14ac:dyDescent="0.25">
      <c r="A46" s="6" t="s">
        <v>13</v>
      </c>
      <c r="B46" s="18">
        <v>348</v>
      </c>
      <c r="C46" s="85">
        <v>286</v>
      </c>
      <c r="D46" s="87">
        <f t="shared" si="1"/>
        <v>62</v>
      </c>
    </row>
    <row r="47" spans="1:4" x14ac:dyDescent="0.25">
      <c r="A47" s="6" t="s">
        <v>14</v>
      </c>
      <c r="B47" s="18">
        <v>56</v>
      </c>
      <c r="C47" s="85">
        <v>51</v>
      </c>
      <c r="D47" s="87">
        <f t="shared" si="1"/>
        <v>5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1067</v>
      </c>
      <c r="C51" s="10">
        <f>SUM(C38:C50)</f>
        <v>895</v>
      </c>
      <c r="D51" s="10">
        <f>SUM(D38:D50)</f>
        <v>172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/>
      <c r="C55" s="85"/>
      <c r="D55" s="87">
        <f>B55-C55</f>
        <v>0</v>
      </c>
    </row>
    <row r="56" spans="1:4" x14ac:dyDescent="0.25">
      <c r="A56" s="6" t="s">
        <v>6</v>
      </c>
      <c r="B56" s="18"/>
      <c r="C56" s="85"/>
      <c r="D56" s="87">
        <f t="shared" ref="D56:D64" si="2">B56-C56</f>
        <v>0</v>
      </c>
    </row>
    <row r="57" spans="1:4" x14ac:dyDescent="0.25">
      <c r="A57" s="6" t="s">
        <v>7</v>
      </c>
      <c r="B57" s="18">
        <v>38</v>
      </c>
      <c r="C57" s="85">
        <v>32</v>
      </c>
      <c r="D57" s="87">
        <f t="shared" si="2"/>
        <v>6</v>
      </c>
    </row>
    <row r="58" spans="1:4" x14ac:dyDescent="0.25">
      <c r="A58" s="6" t="s">
        <v>8</v>
      </c>
      <c r="B58" s="18"/>
      <c r="C58" s="85"/>
      <c r="D58" s="87">
        <f t="shared" si="2"/>
        <v>0</v>
      </c>
    </row>
    <row r="59" spans="1:4" x14ac:dyDescent="0.25">
      <c r="A59" s="6" t="s">
        <v>9</v>
      </c>
      <c r="B59" s="18"/>
      <c r="C59" s="85"/>
      <c r="D59" s="87">
        <f t="shared" si="2"/>
        <v>0</v>
      </c>
    </row>
    <row r="60" spans="1:4" x14ac:dyDescent="0.25">
      <c r="A60" s="6" t="s">
        <v>10</v>
      </c>
      <c r="B60" s="18">
        <v>71</v>
      </c>
      <c r="C60" s="85">
        <v>59</v>
      </c>
      <c r="D60" s="87">
        <f t="shared" si="2"/>
        <v>12</v>
      </c>
    </row>
    <row r="61" spans="1:4" x14ac:dyDescent="0.25">
      <c r="A61" s="6" t="s">
        <v>11</v>
      </c>
      <c r="B61" s="18"/>
      <c r="C61" s="85"/>
      <c r="D61" s="87">
        <f t="shared" si="2"/>
        <v>0</v>
      </c>
    </row>
    <row r="62" spans="1:4" x14ac:dyDescent="0.25">
      <c r="A62" s="6" t="s">
        <v>12</v>
      </c>
      <c r="B62" s="18">
        <v>56</v>
      </c>
      <c r="C62" s="85">
        <v>46</v>
      </c>
      <c r="D62" s="87">
        <f t="shared" si="2"/>
        <v>10</v>
      </c>
    </row>
    <row r="63" spans="1:4" x14ac:dyDescent="0.25">
      <c r="A63" s="6" t="s">
        <v>13</v>
      </c>
      <c r="B63" s="18">
        <v>2</v>
      </c>
      <c r="C63" s="85">
        <v>2</v>
      </c>
      <c r="D63" s="87">
        <f t="shared" si="2"/>
        <v>0</v>
      </c>
    </row>
    <row r="64" spans="1:4" x14ac:dyDescent="0.25">
      <c r="A64" s="6" t="s">
        <v>14</v>
      </c>
      <c r="B64" s="18">
        <v>6</v>
      </c>
      <c r="C64" s="85">
        <v>4</v>
      </c>
      <c r="D64" s="87">
        <f t="shared" si="2"/>
        <v>2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173</v>
      </c>
      <c r="C68" s="10">
        <f t="shared" ref="C68:D68" si="3">SUM(C55:C67)</f>
        <v>143</v>
      </c>
      <c r="D68" s="10">
        <f t="shared" si="3"/>
        <v>30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3</v>
      </c>
      <c r="C72" s="85">
        <v>2</v>
      </c>
      <c r="D72" s="87">
        <f>B72-C72</f>
        <v>1</v>
      </c>
    </row>
    <row r="73" spans="1:4" x14ac:dyDescent="0.25">
      <c r="A73" s="6" t="s">
        <v>6</v>
      </c>
      <c r="B73" s="18"/>
      <c r="C73" s="85"/>
      <c r="D73" s="87">
        <f t="shared" ref="D73:D81" si="4">B73-C73</f>
        <v>0</v>
      </c>
    </row>
    <row r="74" spans="1:4" x14ac:dyDescent="0.25">
      <c r="A74" s="6" t="s">
        <v>7</v>
      </c>
      <c r="B74" s="18">
        <v>47</v>
      </c>
      <c r="C74" s="85">
        <v>36</v>
      </c>
      <c r="D74" s="87">
        <f t="shared" si="4"/>
        <v>11</v>
      </c>
    </row>
    <row r="75" spans="1:4" x14ac:dyDescent="0.25">
      <c r="A75" s="6" t="s">
        <v>8</v>
      </c>
      <c r="B75" s="18"/>
      <c r="C75" s="85"/>
      <c r="D75" s="87">
        <f t="shared" si="4"/>
        <v>0</v>
      </c>
    </row>
    <row r="76" spans="1:4" x14ac:dyDescent="0.25">
      <c r="A76" s="6" t="s">
        <v>9</v>
      </c>
      <c r="B76" s="18"/>
      <c r="C76" s="85"/>
      <c r="D76" s="87">
        <f t="shared" si="4"/>
        <v>0</v>
      </c>
    </row>
    <row r="77" spans="1:4" x14ac:dyDescent="0.25">
      <c r="A77" s="6" t="s">
        <v>10</v>
      </c>
      <c r="B77" s="18">
        <v>1213</v>
      </c>
      <c r="C77" s="85">
        <v>1174</v>
      </c>
      <c r="D77" s="87">
        <f t="shared" si="4"/>
        <v>39</v>
      </c>
    </row>
    <row r="78" spans="1:4" x14ac:dyDescent="0.25">
      <c r="A78" s="6" t="s">
        <v>11</v>
      </c>
      <c r="B78" s="18"/>
      <c r="C78" s="85"/>
      <c r="D78" s="87">
        <f t="shared" si="4"/>
        <v>0</v>
      </c>
    </row>
    <row r="79" spans="1:4" x14ac:dyDescent="0.25">
      <c r="A79" s="6" t="s">
        <v>12</v>
      </c>
      <c r="B79" s="18">
        <v>26</v>
      </c>
      <c r="C79" s="85">
        <v>19</v>
      </c>
      <c r="D79" s="87">
        <f t="shared" si="4"/>
        <v>7</v>
      </c>
    </row>
    <row r="80" spans="1:4" x14ac:dyDescent="0.25">
      <c r="A80" s="6" t="s">
        <v>13</v>
      </c>
      <c r="B80" s="18">
        <v>1</v>
      </c>
      <c r="C80" s="85">
        <v>1</v>
      </c>
      <c r="D80" s="87">
        <f t="shared" si="4"/>
        <v>0</v>
      </c>
    </row>
    <row r="81" spans="1:4" x14ac:dyDescent="0.25">
      <c r="A81" s="6" t="s">
        <v>14</v>
      </c>
      <c r="B81" s="18">
        <v>8</v>
      </c>
      <c r="C81" s="85">
        <v>8</v>
      </c>
      <c r="D81" s="87">
        <f t="shared" si="4"/>
        <v>0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1298</v>
      </c>
      <c r="C85" s="12">
        <f>SUM(C72:C84)</f>
        <v>1240</v>
      </c>
      <c r="D85" s="12">
        <f>SUM(D72:D84)</f>
        <v>58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B72" sqref="B72:D81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68</v>
      </c>
      <c r="C2" s="144"/>
      <c r="D2" s="16"/>
    </row>
    <row r="3" spans="1:4" ht="15.75" thickBot="1" x14ac:dyDescent="0.3">
      <c r="A3" s="16"/>
      <c r="B3" s="145" t="s">
        <v>72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74</v>
      </c>
      <c r="C12" s="19">
        <f>+B12/B16</f>
        <v>4.2553191489361701E-2</v>
      </c>
      <c r="D12" s="16"/>
    </row>
    <row r="13" spans="1:4" x14ac:dyDescent="0.25">
      <c r="A13" s="17" t="s">
        <v>24</v>
      </c>
      <c r="B13" s="18">
        <f>+B51</f>
        <v>1029</v>
      </c>
      <c r="C13" s="20">
        <f>+B13/B16</f>
        <v>0.59171937895342153</v>
      </c>
      <c r="D13" s="16"/>
    </row>
    <row r="14" spans="1:4" x14ac:dyDescent="0.25">
      <c r="A14" s="17" t="s">
        <v>25</v>
      </c>
      <c r="B14" s="18">
        <f>+B68</f>
        <v>119</v>
      </c>
      <c r="C14" s="20">
        <f>+B14/B16</f>
        <v>6.8430132259919493E-2</v>
      </c>
      <c r="D14" s="16"/>
    </row>
    <row r="15" spans="1:4" x14ac:dyDescent="0.25">
      <c r="A15" s="80" t="s">
        <v>18</v>
      </c>
      <c r="B15" s="22">
        <f>+B85</f>
        <v>517</v>
      </c>
      <c r="C15" s="20">
        <f>+B15/B16</f>
        <v>0.29729729729729731</v>
      </c>
      <c r="D15" s="16"/>
    </row>
    <row r="16" spans="1:4" x14ac:dyDescent="0.25">
      <c r="A16" s="162" t="s">
        <v>26</v>
      </c>
      <c r="B16" s="164">
        <f>SUM(B12:B15)</f>
        <v>1739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/>
      <c r="C21" s="85"/>
      <c r="D21" s="87">
        <f>B21-C21</f>
        <v>0</v>
      </c>
    </row>
    <row r="22" spans="1:4" x14ac:dyDescent="0.25">
      <c r="A22" s="6" t="s">
        <v>6</v>
      </c>
      <c r="B22" s="18"/>
      <c r="C22" s="85"/>
      <c r="D22" s="87">
        <f t="shared" ref="D22:D30" si="0">B22-C22</f>
        <v>0</v>
      </c>
    </row>
    <row r="23" spans="1:4" x14ac:dyDescent="0.25">
      <c r="A23" s="6" t="s">
        <v>7</v>
      </c>
      <c r="B23" s="18">
        <v>27</v>
      </c>
      <c r="C23" s="85">
        <v>18</v>
      </c>
      <c r="D23" s="87">
        <f t="shared" si="0"/>
        <v>9</v>
      </c>
    </row>
    <row r="24" spans="1:4" x14ac:dyDescent="0.25">
      <c r="A24" s="6" t="s">
        <v>8</v>
      </c>
      <c r="B24" s="18"/>
      <c r="C24" s="85"/>
      <c r="D24" s="87">
        <f t="shared" si="0"/>
        <v>0</v>
      </c>
    </row>
    <row r="25" spans="1:4" x14ac:dyDescent="0.25">
      <c r="A25" s="6" t="s">
        <v>9</v>
      </c>
      <c r="B25" s="18"/>
      <c r="C25" s="85"/>
      <c r="D25" s="87">
        <f t="shared" si="0"/>
        <v>0</v>
      </c>
    </row>
    <row r="26" spans="1:4" x14ac:dyDescent="0.25">
      <c r="A26" s="6" t="s">
        <v>10</v>
      </c>
      <c r="B26" s="18">
        <v>9</v>
      </c>
      <c r="C26" s="85">
        <v>5</v>
      </c>
      <c r="D26" s="87">
        <f t="shared" si="0"/>
        <v>4</v>
      </c>
    </row>
    <row r="27" spans="1:4" x14ac:dyDescent="0.25">
      <c r="A27" s="6" t="s">
        <v>11</v>
      </c>
      <c r="B27" s="18"/>
      <c r="C27" s="85"/>
      <c r="D27" s="87">
        <f t="shared" si="0"/>
        <v>0</v>
      </c>
    </row>
    <row r="28" spans="1:4" x14ac:dyDescent="0.25">
      <c r="A28" s="6" t="s">
        <v>12</v>
      </c>
      <c r="B28" s="18">
        <v>16</v>
      </c>
      <c r="C28" s="85">
        <v>14</v>
      </c>
      <c r="D28" s="87">
        <f t="shared" si="0"/>
        <v>2</v>
      </c>
    </row>
    <row r="29" spans="1:4" x14ac:dyDescent="0.25">
      <c r="A29" s="6" t="s">
        <v>13</v>
      </c>
      <c r="B29" s="18">
        <v>7</v>
      </c>
      <c r="C29" s="85">
        <v>5</v>
      </c>
      <c r="D29" s="87">
        <f t="shared" si="0"/>
        <v>2</v>
      </c>
    </row>
    <row r="30" spans="1:4" x14ac:dyDescent="0.25">
      <c r="A30" s="6" t="s">
        <v>14</v>
      </c>
      <c r="B30" s="18">
        <v>15</v>
      </c>
      <c r="C30" s="85">
        <v>11</v>
      </c>
      <c r="D30" s="87">
        <f t="shared" si="0"/>
        <v>4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SUM(B21:B30)</f>
        <v>74</v>
      </c>
      <c r="C34" s="10">
        <f>SUM(C21:C30)</f>
        <v>53</v>
      </c>
      <c r="D34" s="10">
        <f>SUM(D21:D30)</f>
        <v>21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/>
      <c r="C38" s="85"/>
      <c r="D38" s="87">
        <f>B38-C38</f>
        <v>0</v>
      </c>
    </row>
    <row r="39" spans="1:4" x14ac:dyDescent="0.25">
      <c r="A39" s="6" t="s">
        <v>6</v>
      </c>
      <c r="B39" s="18">
        <v>1</v>
      </c>
      <c r="C39" s="85">
        <v>1</v>
      </c>
      <c r="D39" s="87">
        <f t="shared" ref="D39:D47" si="1">B39-C39</f>
        <v>0</v>
      </c>
    </row>
    <row r="40" spans="1:4" x14ac:dyDescent="0.25">
      <c r="A40" s="6" t="s">
        <v>7</v>
      </c>
      <c r="B40" s="18">
        <v>83</v>
      </c>
      <c r="C40" s="85">
        <v>54</v>
      </c>
      <c r="D40" s="87">
        <f t="shared" si="1"/>
        <v>29</v>
      </c>
    </row>
    <row r="41" spans="1:4" x14ac:dyDescent="0.25">
      <c r="A41" s="6" t="s">
        <v>8</v>
      </c>
      <c r="B41" s="18"/>
      <c r="C41" s="85"/>
      <c r="D41" s="87">
        <f t="shared" si="1"/>
        <v>0</v>
      </c>
    </row>
    <row r="42" spans="1:4" x14ac:dyDescent="0.25">
      <c r="A42" s="6" t="s">
        <v>9</v>
      </c>
      <c r="B42" s="18"/>
      <c r="C42" s="85"/>
      <c r="D42" s="87">
        <f t="shared" si="1"/>
        <v>0</v>
      </c>
    </row>
    <row r="43" spans="1:4" x14ac:dyDescent="0.25">
      <c r="A43" s="6" t="s">
        <v>10</v>
      </c>
      <c r="B43" s="18">
        <v>152</v>
      </c>
      <c r="C43" s="85">
        <v>111</v>
      </c>
      <c r="D43" s="87">
        <f t="shared" si="1"/>
        <v>41</v>
      </c>
    </row>
    <row r="44" spans="1:4" x14ac:dyDescent="0.25">
      <c r="A44" s="6" t="s">
        <v>11</v>
      </c>
      <c r="B44" s="18"/>
      <c r="C44" s="85"/>
      <c r="D44" s="87">
        <f t="shared" si="1"/>
        <v>0</v>
      </c>
    </row>
    <row r="45" spans="1:4" x14ac:dyDescent="0.25">
      <c r="A45" s="6" t="s">
        <v>12</v>
      </c>
      <c r="B45" s="18">
        <v>349</v>
      </c>
      <c r="C45" s="85">
        <v>270</v>
      </c>
      <c r="D45" s="87">
        <f t="shared" si="1"/>
        <v>79</v>
      </c>
    </row>
    <row r="46" spans="1:4" x14ac:dyDescent="0.25">
      <c r="A46" s="6" t="s">
        <v>13</v>
      </c>
      <c r="B46" s="18">
        <v>377</v>
      </c>
      <c r="C46" s="85">
        <v>302</v>
      </c>
      <c r="D46" s="87">
        <f t="shared" si="1"/>
        <v>75</v>
      </c>
    </row>
    <row r="47" spans="1:4" x14ac:dyDescent="0.25">
      <c r="A47" s="6" t="s">
        <v>14</v>
      </c>
      <c r="B47" s="18">
        <v>67</v>
      </c>
      <c r="C47" s="85">
        <v>53</v>
      </c>
      <c r="D47" s="87">
        <f t="shared" si="1"/>
        <v>14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1029</v>
      </c>
      <c r="C51" s="10">
        <f>SUM(C38:C50)</f>
        <v>791</v>
      </c>
      <c r="D51" s="10">
        <f>SUM(D38:D50)</f>
        <v>238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/>
      <c r="C55" s="2"/>
      <c r="D55" s="88">
        <f>B55-C55</f>
        <v>0</v>
      </c>
    </row>
    <row r="56" spans="1:4" x14ac:dyDescent="0.25">
      <c r="A56" s="6" t="s">
        <v>6</v>
      </c>
      <c r="B56" s="1"/>
      <c r="C56" s="2"/>
      <c r="D56" s="88">
        <f t="shared" ref="D56:D64" si="2">B56-C56</f>
        <v>0</v>
      </c>
    </row>
    <row r="57" spans="1:4" x14ac:dyDescent="0.25">
      <c r="A57" s="6" t="s">
        <v>7</v>
      </c>
      <c r="B57" s="1">
        <v>34</v>
      </c>
      <c r="C57" s="2">
        <v>25</v>
      </c>
      <c r="D57" s="88">
        <f t="shared" si="2"/>
        <v>9</v>
      </c>
    </row>
    <row r="58" spans="1:4" x14ac:dyDescent="0.25">
      <c r="A58" s="6" t="s">
        <v>8</v>
      </c>
      <c r="B58" s="1"/>
      <c r="C58" s="2"/>
      <c r="D58" s="88">
        <f t="shared" si="2"/>
        <v>0</v>
      </c>
    </row>
    <row r="59" spans="1:4" x14ac:dyDescent="0.25">
      <c r="A59" s="6" t="s">
        <v>9</v>
      </c>
      <c r="B59" s="1"/>
      <c r="C59" s="2"/>
      <c r="D59" s="88">
        <f t="shared" si="2"/>
        <v>0</v>
      </c>
    </row>
    <row r="60" spans="1:4" x14ac:dyDescent="0.25">
      <c r="A60" s="6" t="s">
        <v>10</v>
      </c>
      <c r="B60" s="1">
        <v>10</v>
      </c>
      <c r="C60" s="2">
        <v>7</v>
      </c>
      <c r="D60" s="88">
        <f t="shared" si="2"/>
        <v>3</v>
      </c>
    </row>
    <row r="61" spans="1:4" x14ac:dyDescent="0.25">
      <c r="A61" s="6" t="s">
        <v>11</v>
      </c>
      <c r="B61" s="1"/>
      <c r="C61" s="2"/>
      <c r="D61" s="88">
        <f t="shared" si="2"/>
        <v>0</v>
      </c>
    </row>
    <row r="62" spans="1:4" x14ac:dyDescent="0.25">
      <c r="A62" s="6" t="s">
        <v>12</v>
      </c>
      <c r="B62" s="1">
        <v>47</v>
      </c>
      <c r="C62" s="2">
        <v>30</v>
      </c>
      <c r="D62" s="88">
        <f t="shared" si="2"/>
        <v>17</v>
      </c>
    </row>
    <row r="63" spans="1:4" x14ac:dyDescent="0.25">
      <c r="A63" s="6" t="s">
        <v>13</v>
      </c>
      <c r="B63" s="1">
        <v>23</v>
      </c>
      <c r="C63" s="2">
        <v>22</v>
      </c>
      <c r="D63" s="88">
        <f t="shared" si="2"/>
        <v>1</v>
      </c>
    </row>
    <row r="64" spans="1:4" x14ac:dyDescent="0.25">
      <c r="A64" s="6" t="s">
        <v>14</v>
      </c>
      <c r="B64" s="1">
        <v>5</v>
      </c>
      <c r="C64" s="2">
        <v>5</v>
      </c>
      <c r="D64" s="88">
        <f t="shared" si="2"/>
        <v>0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119</v>
      </c>
      <c r="C68" s="10">
        <f>SUM(C55:C67)</f>
        <v>89</v>
      </c>
      <c r="D68" s="10">
        <f>SUM(D55:D67)</f>
        <v>30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6</v>
      </c>
      <c r="C72" s="85">
        <v>6</v>
      </c>
      <c r="D72" s="87">
        <f>B72-C72</f>
        <v>0</v>
      </c>
    </row>
    <row r="73" spans="1:4" x14ac:dyDescent="0.25">
      <c r="A73" s="6" t="s">
        <v>6</v>
      </c>
      <c r="B73" s="18"/>
      <c r="C73" s="85"/>
      <c r="D73" s="87">
        <f t="shared" ref="D73:D81" si="3">B73-C73</f>
        <v>0</v>
      </c>
    </row>
    <row r="74" spans="1:4" x14ac:dyDescent="0.25">
      <c r="A74" s="6" t="s">
        <v>7</v>
      </c>
      <c r="B74" s="18">
        <v>21</v>
      </c>
      <c r="C74" s="85">
        <v>10</v>
      </c>
      <c r="D74" s="87">
        <f t="shared" si="3"/>
        <v>11</v>
      </c>
    </row>
    <row r="75" spans="1:4" x14ac:dyDescent="0.25">
      <c r="A75" s="6" t="s">
        <v>8</v>
      </c>
      <c r="B75" s="18"/>
      <c r="C75" s="85"/>
      <c r="D75" s="87">
        <f t="shared" si="3"/>
        <v>0</v>
      </c>
    </row>
    <row r="76" spans="1:4" x14ac:dyDescent="0.25">
      <c r="A76" s="6" t="s">
        <v>9</v>
      </c>
      <c r="B76" s="18"/>
      <c r="C76" s="85"/>
      <c r="D76" s="87">
        <f t="shared" si="3"/>
        <v>0</v>
      </c>
    </row>
    <row r="77" spans="1:4" x14ac:dyDescent="0.25">
      <c r="A77" s="6" t="s">
        <v>10</v>
      </c>
      <c r="B77" s="18"/>
      <c r="C77" s="85"/>
      <c r="D77" s="87">
        <f t="shared" si="3"/>
        <v>0</v>
      </c>
    </row>
    <row r="78" spans="1:4" x14ac:dyDescent="0.25">
      <c r="A78" s="6" t="s">
        <v>11</v>
      </c>
      <c r="B78" s="18"/>
      <c r="C78" s="85"/>
      <c r="D78" s="87">
        <f t="shared" si="3"/>
        <v>0</v>
      </c>
    </row>
    <row r="79" spans="1:4" x14ac:dyDescent="0.25">
      <c r="A79" s="6" t="s">
        <v>12</v>
      </c>
      <c r="B79" s="18">
        <v>32</v>
      </c>
      <c r="C79" s="85">
        <v>20</v>
      </c>
      <c r="D79" s="87">
        <f t="shared" si="3"/>
        <v>12</v>
      </c>
    </row>
    <row r="80" spans="1:4" x14ac:dyDescent="0.25">
      <c r="A80" s="6" t="s">
        <v>13</v>
      </c>
      <c r="B80" s="18">
        <v>458</v>
      </c>
      <c r="C80" s="85">
        <v>436</v>
      </c>
      <c r="D80" s="87">
        <f t="shared" si="3"/>
        <v>22</v>
      </c>
    </row>
    <row r="81" spans="1:4" x14ac:dyDescent="0.25">
      <c r="A81" s="6" t="s">
        <v>14</v>
      </c>
      <c r="B81" s="18"/>
      <c r="C81" s="85"/>
      <c r="D81" s="87">
        <f t="shared" si="3"/>
        <v>0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517</v>
      </c>
      <c r="C85" s="12">
        <f>SUM(C72:C84)</f>
        <v>472</v>
      </c>
      <c r="D85" s="12">
        <f>SUM(D72:D84)</f>
        <v>45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workbookViewId="0">
      <selection activeCell="X39" sqref="X39:Y3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6" max="6" width="11.85546875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0" max="20" width="13.14062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78</v>
      </c>
      <c r="C1" s="73"/>
      <c r="D1" s="74"/>
      <c r="E1" s="71"/>
    </row>
    <row r="2" spans="1:28" ht="15.75" thickBot="1" x14ac:dyDescent="0.3">
      <c r="B2" s="75" t="s">
        <v>77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4" t="s">
        <v>75</v>
      </c>
      <c r="C4" s="135"/>
      <c r="D4" s="136"/>
      <c r="E4" s="23"/>
      <c r="F4" s="23"/>
      <c r="G4" s="23"/>
      <c r="I4" s="134" t="s">
        <v>76</v>
      </c>
      <c r="J4" s="135"/>
      <c r="K4" s="136"/>
      <c r="N4" s="24"/>
      <c r="P4" s="134" t="s">
        <v>74</v>
      </c>
      <c r="Q4" s="135"/>
      <c r="R4" s="136"/>
      <c r="U4" s="24"/>
      <c r="V4" s="24"/>
      <c r="W4" s="23"/>
      <c r="X4" s="134" t="s">
        <v>73</v>
      </c>
      <c r="Y4" s="135"/>
      <c r="Z4" s="136"/>
      <c r="AA4" s="23"/>
      <c r="AB4" s="23"/>
    </row>
    <row r="5" spans="1:28" x14ac:dyDescent="0.25">
      <c r="A5" s="131" t="s">
        <v>27</v>
      </c>
      <c r="B5" s="129" t="s">
        <v>28</v>
      </c>
      <c r="C5" s="129" t="s">
        <v>29</v>
      </c>
      <c r="D5" s="112" t="s">
        <v>30</v>
      </c>
      <c r="E5" s="129" t="s">
        <v>31</v>
      </c>
      <c r="F5" s="112" t="s">
        <v>32</v>
      </c>
      <c r="G5" s="25"/>
      <c r="H5" s="131" t="s">
        <v>27</v>
      </c>
      <c r="I5" s="129" t="s">
        <v>28</v>
      </c>
      <c r="J5" s="129" t="s">
        <v>29</v>
      </c>
      <c r="K5" s="112" t="s">
        <v>30</v>
      </c>
      <c r="L5" s="129" t="s">
        <v>31</v>
      </c>
      <c r="M5" s="112" t="s">
        <v>32</v>
      </c>
      <c r="N5" s="24"/>
      <c r="O5" s="131" t="s">
        <v>27</v>
      </c>
      <c r="P5" s="129" t="s">
        <v>28</v>
      </c>
      <c r="Q5" s="129" t="s">
        <v>29</v>
      </c>
      <c r="R5" s="112" t="s">
        <v>30</v>
      </c>
      <c r="S5" s="129" t="s">
        <v>31</v>
      </c>
      <c r="T5" s="112" t="s">
        <v>32</v>
      </c>
      <c r="U5" s="24"/>
      <c r="V5" s="24"/>
      <c r="W5" s="131" t="s">
        <v>27</v>
      </c>
      <c r="X5" s="129" t="s">
        <v>28</v>
      </c>
      <c r="Y5" s="129" t="s">
        <v>29</v>
      </c>
      <c r="Z5" s="112" t="s">
        <v>30</v>
      </c>
      <c r="AA5" s="129" t="s">
        <v>31</v>
      </c>
      <c r="AB5" s="112" t="s">
        <v>32</v>
      </c>
    </row>
    <row r="6" spans="1:28" ht="15.75" thickBot="1" x14ac:dyDescent="0.3">
      <c r="A6" s="132"/>
      <c r="B6" s="133"/>
      <c r="C6" s="133"/>
      <c r="D6" s="120"/>
      <c r="E6" s="133"/>
      <c r="F6" s="120"/>
      <c r="G6" s="26"/>
      <c r="H6" s="132"/>
      <c r="I6" s="133"/>
      <c r="J6" s="133"/>
      <c r="K6" s="120"/>
      <c r="L6" s="133"/>
      <c r="M6" s="120"/>
      <c r="N6" s="24"/>
      <c r="O6" s="132"/>
      <c r="P6" s="133"/>
      <c r="Q6" s="133"/>
      <c r="R6" s="120"/>
      <c r="S6" s="133"/>
      <c r="T6" s="120"/>
      <c r="U6" s="24"/>
      <c r="V6" s="24"/>
      <c r="W6" s="132"/>
      <c r="X6" s="133"/>
      <c r="Y6" s="133"/>
      <c r="Z6" s="120"/>
      <c r="AA6" s="133"/>
      <c r="AB6" s="120"/>
    </row>
    <row r="7" spans="1:28" x14ac:dyDescent="0.25">
      <c r="A7" s="55" t="s">
        <v>33</v>
      </c>
      <c r="B7" s="27">
        <v>1</v>
      </c>
      <c r="C7" s="28">
        <v>1</v>
      </c>
      <c r="D7" s="29">
        <f>IFERROR(C7/B7,0)</f>
        <v>1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10</v>
      </c>
      <c r="J7" s="27">
        <v>7</v>
      </c>
      <c r="K7" s="29">
        <f>+J7/I7</f>
        <v>0.7</v>
      </c>
      <c r="L7" s="30">
        <f>I7-J7</f>
        <v>3</v>
      </c>
      <c r="M7" s="78">
        <f>+L7/I7</f>
        <v>0.3</v>
      </c>
      <c r="N7" s="24"/>
      <c r="O7" s="55" t="s">
        <v>33</v>
      </c>
      <c r="P7" s="27">
        <v>0</v>
      </c>
      <c r="Q7" s="28">
        <v>0</v>
      </c>
      <c r="R7" s="29">
        <f>IFERROR(Q7/P7,0)</f>
        <v>0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3</v>
      </c>
      <c r="Y7" s="27">
        <v>3</v>
      </c>
      <c r="Z7" s="29">
        <f>IFERROR(Y7/X7,0)</f>
        <v>1</v>
      </c>
      <c r="AA7" s="31">
        <f>X7-Y7</f>
        <v>0</v>
      </c>
      <c r="AB7" s="78">
        <f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ref="D8:F21" si="0">IFERROR(C8/B8,0)</f>
        <v>0</v>
      </c>
      <c r="E8" s="30">
        <f t="shared" ref="E8:E20" si="1">B8-C8</f>
        <v>0</v>
      </c>
      <c r="F8" s="78">
        <f t="shared" ref="F8:F20" si="2">IFERROR(E8/B8,0)</f>
        <v>0</v>
      </c>
      <c r="G8" s="23"/>
      <c r="H8" s="55" t="s">
        <v>34</v>
      </c>
      <c r="I8" s="27">
        <v>1</v>
      </c>
      <c r="J8" s="27">
        <v>1</v>
      </c>
      <c r="K8" s="32">
        <v>0</v>
      </c>
      <c r="L8" s="30">
        <f t="shared" ref="L8:L20" si="3">I8-J8</f>
        <v>0</v>
      </c>
      <c r="M8" s="78">
        <v>0</v>
      </c>
      <c r="N8" s="24"/>
      <c r="O8" s="55" t="s">
        <v>34</v>
      </c>
      <c r="P8" s="27">
        <v>0</v>
      </c>
      <c r="Q8" s="28">
        <v>0</v>
      </c>
      <c r="R8" s="29">
        <f>IFERROR(Q8/P8,0)</f>
        <v>0</v>
      </c>
      <c r="S8" s="31">
        <f t="shared" ref="S8:S20" si="4">P8-Q8</f>
        <v>0</v>
      </c>
      <c r="T8" s="78">
        <f t="shared" ref="T8:T15" si="5">IFERROR(S8/P8,0)</f>
        <v>0</v>
      </c>
      <c r="U8" s="24"/>
      <c r="V8" s="24"/>
      <c r="W8" s="55" t="s">
        <v>34</v>
      </c>
      <c r="X8" s="27">
        <v>0</v>
      </c>
      <c r="Y8" s="28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1"/>
        <v>0</v>
      </c>
      <c r="F9" s="78">
        <f t="shared" si="2"/>
        <v>0</v>
      </c>
      <c r="G9" s="23"/>
      <c r="H9" s="55" t="s">
        <v>35</v>
      </c>
      <c r="I9" s="27">
        <v>1</v>
      </c>
      <c r="J9" s="27">
        <v>0</v>
      </c>
      <c r="K9" s="32">
        <f>IFERROR(J9/I9,0)</f>
        <v>0</v>
      </c>
      <c r="L9" s="30">
        <f t="shared" si="3"/>
        <v>1</v>
      </c>
      <c r="M9" s="78">
        <f>IFERROR(L9/I9,0)</f>
        <v>1</v>
      </c>
      <c r="N9" s="24"/>
      <c r="O9" s="55" t="s">
        <v>35</v>
      </c>
      <c r="P9" s="27">
        <v>0</v>
      </c>
      <c r="Q9" s="28">
        <v>0</v>
      </c>
      <c r="R9" s="29">
        <f t="shared" ref="R9:R17" si="7">IFERROR(Q9/P9,0)</f>
        <v>0</v>
      </c>
      <c r="S9" s="31">
        <f t="shared" si="4"/>
        <v>0</v>
      </c>
      <c r="T9" s="78">
        <f t="shared" si="5"/>
        <v>0</v>
      </c>
      <c r="U9" s="24"/>
      <c r="V9" s="24"/>
      <c r="W9" s="55" t="s">
        <v>35</v>
      </c>
      <c r="X9" s="27">
        <v>1</v>
      </c>
      <c r="Y9" s="27">
        <v>0</v>
      </c>
      <c r="Z9" s="29">
        <f>IFERROR(Y9/X9,0)</f>
        <v>0</v>
      </c>
      <c r="AA9" s="31">
        <f t="shared" si="6"/>
        <v>1</v>
      </c>
      <c r="AB9" s="78">
        <f>IFERROR(AA9/X9,0)</f>
        <v>1</v>
      </c>
    </row>
    <row r="10" spans="1:28" x14ac:dyDescent="0.25">
      <c r="A10" s="55" t="s">
        <v>36</v>
      </c>
      <c r="B10" s="27">
        <v>1</v>
      </c>
      <c r="C10" s="28">
        <v>1</v>
      </c>
      <c r="D10" s="29">
        <f t="shared" si="0"/>
        <v>1</v>
      </c>
      <c r="E10" s="30">
        <f t="shared" si="1"/>
        <v>0</v>
      </c>
      <c r="F10" s="78">
        <f t="shared" si="2"/>
        <v>0</v>
      </c>
      <c r="G10" s="23"/>
      <c r="H10" s="55" t="s">
        <v>36</v>
      </c>
      <c r="I10" s="27">
        <v>1</v>
      </c>
      <c r="J10" s="27">
        <v>0</v>
      </c>
      <c r="K10" s="32">
        <v>0</v>
      </c>
      <c r="L10" s="30">
        <f t="shared" si="3"/>
        <v>1</v>
      </c>
      <c r="M10" s="78">
        <v>0</v>
      </c>
      <c r="N10" s="24"/>
      <c r="O10" s="55" t="s">
        <v>36</v>
      </c>
      <c r="P10" s="27">
        <v>0</v>
      </c>
      <c r="Q10" s="28">
        <v>0</v>
      </c>
      <c r="R10" s="29">
        <f t="shared" si="7"/>
        <v>0</v>
      </c>
      <c r="S10" s="31">
        <f t="shared" si="4"/>
        <v>0</v>
      </c>
      <c r="T10" s="78">
        <f t="shared" si="5"/>
        <v>0</v>
      </c>
      <c r="U10" s="24"/>
      <c r="V10" s="24"/>
      <c r="W10" s="55" t="s">
        <v>36</v>
      </c>
      <c r="X10" s="27">
        <v>1</v>
      </c>
      <c r="Y10" s="27">
        <v>1</v>
      </c>
      <c r="Z10" s="29">
        <f>IFERROR(Z9/Z8,0)</f>
        <v>0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1"/>
        <v>0</v>
      </c>
      <c r="F11" s="78">
        <f t="shared" si="2"/>
        <v>0</v>
      </c>
      <c r="G11" s="23"/>
      <c r="H11" s="55" t="s">
        <v>37</v>
      </c>
      <c r="I11" s="27">
        <v>1</v>
      </c>
      <c r="J11" s="27">
        <v>1</v>
      </c>
      <c r="K11" s="32">
        <v>0</v>
      </c>
      <c r="L11" s="30">
        <f t="shared" si="3"/>
        <v>0</v>
      </c>
      <c r="M11" s="78">
        <v>0</v>
      </c>
      <c r="N11" s="24"/>
      <c r="O11" s="55" t="s">
        <v>37</v>
      </c>
      <c r="P11" s="27">
        <v>0</v>
      </c>
      <c r="Q11" s="28">
        <v>0</v>
      </c>
      <c r="R11" s="29">
        <f t="shared" si="7"/>
        <v>0</v>
      </c>
      <c r="S11" s="31">
        <f t="shared" si="4"/>
        <v>0</v>
      </c>
      <c r="T11" s="78">
        <f t="shared" si="5"/>
        <v>0</v>
      </c>
      <c r="U11" s="24"/>
      <c r="V11" s="24"/>
      <c r="W11" s="55" t="s">
        <v>37</v>
      </c>
      <c r="X11" s="27">
        <v>0</v>
      </c>
      <c r="Y11" s="28">
        <v>0</v>
      </c>
      <c r="Z11" s="29">
        <f t="shared" ref="Z11:Z16" si="8"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1</v>
      </c>
      <c r="C12" s="28">
        <v>1</v>
      </c>
      <c r="D12" s="29">
        <f t="shared" si="0"/>
        <v>1</v>
      </c>
      <c r="E12" s="30">
        <f t="shared" si="1"/>
        <v>0</v>
      </c>
      <c r="F12" s="78">
        <f t="shared" si="2"/>
        <v>0</v>
      </c>
      <c r="G12" s="23"/>
      <c r="H12" s="55" t="s">
        <v>38</v>
      </c>
      <c r="I12" s="27">
        <v>0</v>
      </c>
      <c r="J12" s="28">
        <v>0</v>
      </c>
      <c r="K12" s="32">
        <f>IFERROR(+J12/I12,0)</f>
        <v>0</v>
      </c>
      <c r="L12" s="30">
        <f t="shared" si="3"/>
        <v>0</v>
      </c>
      <c r="M12" s="78">
        <f>IFERROR(+L12/I12,0)</f>
        <v>0</v>
      </c>
      <c r="N12" s="24"/>
      <c r="O12" s="55" t="s">
        <v>38</v>
      </c>
      <c r="P12" s="27">
        <v>0</v>
      </c>
      <c r="Q12" s="28">
        <v>0</v>
      </c>
      <c r="R12" s="29">
        <f t="shared" si="7"/>
        <v>0</v>
      </c>
      <c r="S12" s="31">
        <f t="shared" si="4"/>
        <v>0</v>
      </c>
      <c r="T12" s="78">
        <f t="shared" si="5"/>
        <v>0</v>
      </c>
      <c r="U12" s="24"/>
      <c r="V12" s="24"/>
      <c r="W12" s="55" t="s">
        <v>38</v>
      </c>
      <c r="X12" s="27">
        <v>0</v>
      </c>
      <c r="Y12" s="28">
        <v>0</v>
      </c>
      <c r="Z12" s="29">
        <f t="shared" si="8"/>
        <v>0</v>
      </c>
      <c r="AA12" s="31">
        <f t="shared" si="6"/>
        <v>0</v>
      </c>
      <c r="AB12" s="78">
        <f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1"/>
        <v>0</v>
      </c>
      <c r="F13" s="78">
        <f t="shared" si="2"/>
        <v>0</v>
      </c>
      <c r="G13" s="23"/>
      <c r="H13" s="55" t="s">
        <v>39</v>
      </c>
      <c r="I13" s="27">
        <v>0</v>
      </c>
      <c r="J13" s="28">
        <v>0</v>
      </c>
      <c r="K13" s="32">
        <v>0</v>
      </c>
      <c r="L13" s="30">
        <f t="shared" si="3"/>
        <v>0</v>
      </c>
      <c r="M13" s="78">
        <v>0</v>
      </c>
      <c r="N13" s="24"/>
      <c r="O13" s="55" t="s">
        <v>39</v>
      </c>
      <c r="P13" s="27">
        <v>0</v>
      </c>
      <c r="Q13" s="28">
        <v>0</v>
      </c>
      <c r="R13" s="29">
        <f t="shared" si="7"/>
        <v>0</v>
      </c>
      <c r="S13" s="31">
        <f t="shared" si="4"/>
        <v>0</v>
      </c>
      <c r="T13" s="78">
        <f t="shared" si="5"/>
        <v>0</v>
      </c>
      <c r="U13" s="24"/>
      <c r="V13" s="24"/>
      <c r="W13" s="55" t="s">
        <v>39</v>
      </c>
      <c r="X13" s="27">
        <v>3</v>
      </c>
      <c r="Y13" s="27">
        <v>3</v>
      </c>
      <c r="Z13" s="29">
        <f t="shared" si="8"/>
        <v>1</v>
      </c>
      <c r="AA13" s="31">
        <f t="shared" si="6"/>
        <v>0</v>
      </c>
      <c r="AB13" s="78">
        <f>IFERROR(AA13/Z13,0)</f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f t="shared" si="0"/>
        <v>0</v>
      </c>
      <c r="E14" s="30">
        <f t="shared" si="1"/>
        <v>0</v>
      </c>
      <c r="F14" s="78">
        <f t="shared" si="2"/>
        <v>0</v>
      </c>
      <c r="G14" s="23"/>
      <c r="H14" s="55" t="s">
        <v>40</v>
      </c>
      <c r="I14" s="27">
        <v>8</v>
      </c>
      <c r="J14" s="27">
        <v>7</v>
      </c>
      <c r="K14" s="32">
        <f>IFERROR(J14/I14,0)</f>
        <v>0.875</v>
      </c>
      <c r="L14" s="30">
        <f t="shared" si="3"/>
        <v>1</v>
      </c>
      <c r="M14" s="78">
        <f>IFERROR(L14/I14,0)</f>
        <v>0.125</v>
      </c>
      <c r="N14" s="24"/>
      <c r="O14" s="55" t="s">
        <v>40</v>
      </c>
      <c r="P14" s="27">
        <v>1</v>
      </c>
      <c r="Q14" s="27">
        <v>0</v>
      </c>
      <c r="R14" s="29">
        <f t="shared" si="7"/>
        <v>0</v>
      </c>
      <c r="S14" s="31">
        <f t="shared" si="4"/>
        <v>1</v>
      </c>
      <c r="T14" s="78">
        <f t="shared" si="5"/>
        <v>1</v>
      </c>
      <c r="U14" s="24"/>
      <c r="V14" s="24"/>
      <c r="W14" s="55" t="s">
        <v>40</v>
      </c>
      <c r="X14" s="27">
        <v>4</v>
      </c>
      <c r="Y14" s="27">
        <v>4</v>
      </c>
      <c r="Z14" s="29">
        <f t="shared" si="8"/>
        <v>1</v>
      </c>
      <c r="AA14" s="31">
        <f t="shared" si="6"/>
        <v>0</v>
      </c>
      <c r="AB14" s="78">
        <f>IFERROR(AA14/X14,0)</f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f t="shared" si="0"/>
        <v>0</v>
      </c>
      <c r="E15" s="30">
        <f t="shared" si="1"/>
        <v>0</v>
      </c>
      <c r="F15" s="78">
        <f t="shared" si="2"/>
        <v>0</v>
      </c>
      <c r="G15" s="23"/>
      <c r="H15" s="55" t="s">
        <v>41</v>
      </c>
      <c r="I15" s="27">
        <v>2</v>
      </c>
      <c r="J15" s="27">
        <v>2</v>
      </c>
      <c r="K15" s="32">
        <v>0</v>
      </c>
      <c r="L15" s="30">
        <f t="shared" si="3"/>
        <v>0</v>
      </c>
      <c r="M15" s="78">
        <v>0</v>
      </c>
      <c r="N15" s="24"/>
      <c r="O15" s="55" t="s">
        <v>41</v>
      </c>
      <c r="P15" s="27">
        <v>0</v>
      </c>
      <c r="Q15" s="28">
        <v>0</v>
      </c>
      <c r="R15" s="29">
        <f t="shared" si="7"/>
        <v>0</v>
      </c>
      <c r="S15" s="31">
        <f t="shared" si="4"/>
        <v>0</v>
      </c>
      <c r="T15" s="78">
        <f t="shared" si="5"/>
        <v>0</v>
      </c>
      <c r="U15" s="24"/>
      <c r="V15" s="24"/>
      <c r="W15" s="55" t="s">
        <v>41</v>
      </c>
      <c r="X15" s="27">
        <v>3</v>
      </c>
      <c r="Y15" s="27">
        <v>2</v>
      </c>
      <c r="Z15" s="29">
        <f t="shared" si="8"/>
        <v>0.66666666666666663</v>
      </c>
      <c r="AA15" s="31">
        <f t="shared" si="6"/>
        <v>1</v>
      </c>
      <c r="AB15" s="78">
        <f>IFERROR(AA15/X15,0)</f>
        <v>0.33333333333333331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f t="shared" si="0"/>
        <v>0</v>
      </c>
      <c r="E16" s="30">
        <f t="shared" si="1"/>
        <v>0</v>
      </c>
      <c r="F16" s="78">
        <f t="shared" si="2"/>
        <v>0</v>
      </c>
      <c r="G16" s="23"/>
      <c r="H16" s="55" t="s">
        <v>42</v>
      </c>
      <c r="I16" s="27">
        <v>13</v>
      </c>
      <c r="J16" s="27">
        <v>10</v>
      </c>
      <c r="K16" s="32">
        <f t="shared" ref="K16:K21" si="9">+J16/I16</f>
        <v>0.76923076923076927</v>
      </c>
      <c r="L16" s="30">
        <f t="shared" si="3"/>
        <v>3</v>
      </c>
      <c r="M16" s="78">
        <f t="shared" ref="M16:M21" si="10">+L16/I16</f>
        <v>0.23076923076923078</v>
      </c>
      <c r="N16" s="24"/>
      <c r="O16" s="55" t="s">
        <v>42</v>
      </c>
      <c r="P16" s="27">
        <v>1</v>
      </c>
      <c r="Q16" s="27">
        <v>1</v>
      </c>
      <c r="R16" s="29">
        <f t="shared" si="7"/>
        <v>1</v>
      </c>
      <c r="S16" s="31">
        <f t="shared" si="4"/>
        <v>0</v>
      </c>
      <c r="T16" s="78">
        <f t="shared" ref="T16:T17" si="11">IFERROR(S16/R16,0)</f>
        <v>0</v>
      </c>
      <c r="U16" s="24"/>
      <c r="V16" s="24"/>
      <c r="W16" s="55" t="s">
        <v>42</v>
      </c>
      <c r="X16" s="27">
        <v>12</v>
      </c>
      <c r="Y16" s="27">
        <v>7</v>
      </c>
      <c r="Z16" s="29">
        <f t="shared" si="8"/>
        <v>0.58333333333333337</v>
      </c>
      <c r="AA16" s="31">
        <f t="shared" si="6"/>
        <v>5</v>
      </c>
      <c r="AB16" s="78">
        <f>IFERROR(AA16/Z16,0)</f>
        <v>8.5714285714285712</v>
      </c>
    </row>
    <row r="17" spans="1:28" x14ac:dyDescent="0.25">
      <c r="A17" s="55" t="s">
        <v>43</v>
      </c>
      <c r="B17" s="27">
        <v>6</v>
      </c>
      <c r="C17" s="28">
        <v>5</v>
      </c>
      <c r="D17" s="29">
        <f t="shared" si="0"/>
        <v>0.83333333333333337</v>
      </c>
      <c r="E17" s="30">
        <f t="shared" si="1"/>
        <v>1</v>
      </c>
      <c r="F17" s="78">
        <f t="shared" si="2"/>
        <v>0.16666666666666666</v>
      </c>
      <c r="G17" s="23"/>
      <c r="H17" s="55" t="s">
        <v>43</v>
      </c>
      <c r="I17" s="27">
        <v>43</v>
      </c>
      <c r="J17" s="27">
        <v>32</v>
      </c>
      <c r="K17" s="32">
        <f t="shared" si="9"/>
        <v>0.7441860465116279</v>
      </c>
      <c r="L17" s="30">
        <f t="shared" si="3"/>
        <v>11</v>
      </c>
      <c r="M17" s="78">
        <f t="shared" si="10"/>
        <v>0.2558139534883721</v>
      </c>
      <c r="N17" s="24"/>
      <c r="O17" s="55" t="s">
        <v>43</v>
      </c>
      <c r="P17" s="27">
        <v>7</v>
      </c>
      <c r="Q17" s="27">
        <v>6</v>
      </c>
      <c r="R17" s="29">
        <f t="shared" si="7"/>
        <v>0.8571428571428571</v>
      </c>
      <c r="S17" s="31">
        <f t="shared" si="4"/>
        <v>1</v>
      </c>
      <c r="T17" s="78">
        <f t="shared" si="11"/>
        <v>1.1666666666666667</v>
      </c>
      <c r="U17" s="24"/>
      <c r="V17" s="24"/>
      <c r="W17" s="55" t="s">
        <v>43</v>
      </c>
      <c r="X17" s="27">
        <v>20</v>
      </c>
      <c r="Y17" s="27">
        <v>18</v>
      </c>
      <c r="Z17" s="29">
        <f t="shared" ref="Z17" si="12">+Y17/X17</f>
        <v>0.9</v>
      </c>
      <c r="AA17" s="31">
        <f t="shared" si="6"/>
        <v>2</v>
      </c>
      <c r="AB17" s="78">
        <f t="shared" ref="AB17" si="13">+AA17/X17</f>
        <v>0.1</v>
      </c>
    </row>
    <row r="18" spans="1:28" x14ac:dyDescent="0.25">
      <c r="A18" s="55" t="s">
        <v>44</v>
      </c>
      <c r="B18" s="27"/>
      <c r="C18" s="28"/>
      <c r="D18" s="29">
        <f t="shared" si="0"/>
        <v>0</v>
      </c>
      <c r="E18" s="30">
        <f t="shared" si="1"/>
        <v>0</v>
      </c>
      <c r="F18" s="78">
        <f t="shared" si="2"/>
        <v>0</v>
      </c>
      <c r="G18" s="23"/>
      <c r="H18" s="55" t="s">
        <v>44</v>
      </c>
      <c r="I18" s="27">
        <v>16</v>
      </c>
      <c r="J18" s="27">
        <v>12</v>
      </c>
      <c r="K18" s="32">
        <f>IFERROR(J18/I18,0)</f>
        <v>0.75</v>
      </c>
      <c r="L18" s="30">
        <f t="shared" si="3"/>
        <v>4</v>
      </c>
      <c r="M18" s="78">
        <f>IFERROR(L18/I18,0)</f>
        <v>0.25</v>
      </c>
      <c r="N18" s="24"/>
      <c r="O18" s="55" t="s">
        <v>44</v>
      </c>
      <c r="P18" s="27">
        <v>1</v>
      </c>
      <c r="Q18" s="27">
        <v>1</v>
      </c>
      <c r="R18" s="29">
        <f>IFERROR(Q18/P18,0)</f>
        <v>1</v>
      </c>
      <c r="S18" s="31">
        <f t="shared" si="4"/>
        <v>0</v>
      </c>
      <c r="T18" s="78">
        <f>IFERROR(S18/P18,0)</f>
        <v>0</v>
      </c>
      <c r="U18" s="24"/>
      <c r="V18" s="24"/>
      <c r="W18" s="55" t="s">
        <v>44</v>
      </c>
      <c r="X18" s="27">
        <v>16</v>
      </c>
      <c r="Y18" s="27">
        <v>15</v>
      </c>
      <c r="Z18" s="29">
        <f>IFERROR(Y18/X18,0)</f>
        <v>0.9375</v>
      </c>
      <c r="AA18" s="31">
        <f t="shared" si="6"/>
        <v>1</v>
      </c>
      <c r="AB18" s="78">
        <f>IFERROR(AA18/X18,0)</f>
        <v>6.25E-2</v>
      </c>
    </row>
    <row r="19" spans="1:28" x14ac:dyDescent="0.25">
      <c r="A19" s="55" t="s">
        <v>45</v>
      </c>
      <c r="B19" s="27">
        <v>1</v>
      </c>
      <c r="C19" s="28">
        <v>0</v>
      </c>
      <c r="D19" s="29">
        <f t="shared" si="0"/>
        <v>0</v>
      </c>
      <c r="E19" s="30">
        <f t="shared" si="1"/>
        <v>1</v>
      </c>
      <c r="F19" s="78">
        <f t="shared" si="2"/>
        <v>1</v>
      </c>
      <c r="G19" s="23"/>
      <c r="H19" s="55" t="s">
        <v>45</v>
      </c>
      <c r="I19" s="27">
        <v>12</v>
      </c>
      <c r="J19" s="27">
        <v>9</v>
      </c>
      <c r="K19" s="32">
        <v>0</v>
      </c>
      <c r="L19" s="30">
        <f t="shared" si="3"/>
        <v>3</v>
      </c>
      <c r="M19" s="78">
        <v>0</v>
      </c>
      <c r="N19" s="24"/>
      <c r="O19" s="55" t="s">
        <v>45</v>
      </c>
      <c r="P19" s="27">
        <v>0</v>
      </c>
      <c r="Q19" s="28">
        <v>0</v>
      </c>
      <c r="R19" s="29">
        <f t="shared" ref="R19:R20" si="14">IFERROR(Q19/P19,0)</f>
        <v>0</v>
      </c>
      <c r="S19" s="31">
        <f t="shared" si="4"/>
        <v>0</v>
      </c>
      <c r="T19" s="78">
        <f>IFERROR(S19/P19,0)</f>
        <v>0</v>
      </c>
      <c r="U19" s="24"/>
      <c r="V19" s="24"/>
      <c r="W19" s="55" t="s">
        <v>45</v>
      </c>
      <c r="X19" s="27">
        <v>10</v>
      </c>
      <c r="Y19" s="27">
        <v>8</v>
      </c>
      <c r="Z19" s="29">
        <f>IFERROR(Y19/X19,0)</f>
        <v>0.8</v>
      </c>
      <c r="AA19" s="31">
        <f t="shared" si="6"/>
        <v>2</v>
      </c>
      <c r="AB19" s="78">
        <f>IFERROR(AA19/Z19,0)</f>
        <v>2.5</v>
      </c>
    </row>
    <row r="20" spans="1:28" ht="15.75" thickBot="1" x14ac:dyDescent="0.3">
      <c r="A20" s="56" t="s">
        <v>46</v>
      </c>
      <c r="B20" s="27"/>
      <c r="C20" s="28"/>
      <c r="D20" s="29">
        <f t="shared" si="0"/>
        <v>0</v>
      </c>
      <c r="E20" s="30">
        <f t="shared" si="1"/>
        <v>0</v>
      </c>
      <c r="F20" s="78">
        <f t="shared" si="2"/>
        <v>0</v>
      </c>
      <c r="G20" s="23"/>
      <c r="H20" s="56" t="s">
        <v>46</v>
      </c>
      <c r="I20" s="27">
        <v>3</v>
      </c>
      <c r="J20" s="27">
        <v>2</v>
      </c>
      <c r="K20" s="32">
        <v>0</v>
      </c>
      <c r="L20" s="30">
        <f t="shared" si="3"/>
        <v>1</v>
      </c>
      <c r="M20" s="78">
        <v>0</v>
      </c>
      <c r="N20" s="24"/>
      <c r="O20" s="56" t="s">
        <v>46</v>
      </c>
      <c r="P20" s="27">
        <v>0</v>
      </c>
      <c r="Q20" s="28">
        <v>0</v>
      </c>
      <c r="R20" s="29">
        <f t="shared" si="14"/>
        <v>0</v>
      </c>
      <c r="S20" s="31">
        <f t="shared" si="4"/>
        <v>0</v>
      </c>
      <c r="T20" s="78">
        <f t="shared" ref="T20:T21" si="15">IFERROR(S20/R20,0)</f>
        <v>0</v>
      </c>
      <c r="U20" s="24"/>
      <c r="V20" s="24"/>
      <c r="W20" s="56" t="s">
        <v>46</v>
      </c>
      <c r="X20" s="27">
        <v>0</v>
      </c>
      <c r="Y20" s="28">
        <v>0</v>
      </c>
      <c r="Z20" s="29">
        <f>IFERROR(Y20/X20,0)</f>
        <v>0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10</v>
      </c>
      <c r="C21" s="58">
        <f>SUM(C7:C20)</f>
        <v>8</v>
      </c>
      <c r="D21" s="89">
        <f t="shared" si="0"/>
        <v>0.8</v>
      </c>
      <c r="E21" s="58">
        <f>SUM(E7:E20)</f>
        <v>2</v>
      </c>
      <c r="F21" s="90">
        <f t="shared" si="0"/>
        <v>2.5</v>
      </c>
      <c r="G21" s="23"/>
      <c r="H21" s="57" t="s">
        <v>15</v>
      </c>
      <c r="I21" s="58">
        <f>SUM(I7:I20)</f>
        <v>111</v>
      </c>
      <c r="J21" s="58">
        <f>SUM(J7:J20)</f>
        <v>83</v>
      </c>
      <c r="K21" s="99">
        <f t="shared" si="9"/>
        <v>0.74774774774774777</v>
      </c>
      <c r="L21" s="58">
        <f>SUM(L7:L20)</f>
        <v>28</v>
      </c>
      <c r="M21" s="90">
        <f t="shared" si="10"/>
        <v>0.25225225225225223</v>
      </c>
      <c r="N21" s="24"/>
      <c r="O21" s="57" t="s">
        <v>15</v>
      </c>
      <c r="P21" s="58">
        <f>SUM(P7:P20)</f>
        <v>10</v>
      </c>
      <c r="Q21" s="58">
        <f>SUM(Q7:Q20)</f>
        <v>8</v>
      </c>
      <c r="R21" s="89">
        <f>IFERROR(Q21/P21,0)</f>
        <v>0.8</v>
      </c>
      <c r="S21" s="58">
        <f>SUM(S7:S20)</f>
        <v>2</v>
      </c>
      <c r="T21" s="78">
        <f t="shared" si="15"/>
        <v>2.5</v>
      </c>
      <c r="U21" s="24"/>
      <c r="V21" s="24"/>
      <c r="W21" s="57" t="s">
        <v>15</v>
      </c>
      <c r="X21" s="58">
        <f>SUM(X7:X20)</f>
        <v>73</v>
      </c>
      <c r="Y21" s="58">
        <f>SUM(Y7:Y20)</f>
        <v>61</v>
      </c>
      <c r="Z21" s="59">
        <f>+Y21/X21</f>
        <v>0.83561643835616439</v>
      </c>
      <c r="AA21" s="58">
        <f>SUM(AA7:AA20)</f>
        <v>12</v>
      </c>
      <c r="AB21" s="79">
        <f t="shared" ref="AB21" si="16">+AA21/X21</f>
        <v>0.16438356164383561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3" t="s">
        <v>47</v>
      </c>
      <c r="B23" s="125" t="s">
        <v>28</v>
      </c>
      <c r="C23" s="127" t="s">
        <v>29</v>
      </c>
      <c r="D23" s="112" t="s">
        <v>30</v>
      </c>
      <c r="E23" s="129" t="s">
        <v>31</v>
      </c>
      <c r="F23" s="112" t="s">
        <v>32</v>
      </c>
      <c r="G23" s="23"/>
      <c r="H23" s="123" t="s">
        <v>47</v>
      </c>
      <c r="I23" s="125" t="s">
        <v>28</v>
      </c>
      <c r="J23" s="127" t="s">
        <v>29</v>
      </c>
      <c r="K23" s="112" t="s">
        <v>30</v>
      </c>
      <c r="L23" s="129" t="s">
        <v>31</v>
      </c>
      <c r="M23" s="112" t="s">
        <v>32</v>
      </c>
      <c r="N23" s="24"/>
      <c r="O23" s="123" t="s">
        <v>47</v>
      </c>
      <c r="P23" s="125" t="s">
        <v>28</v>
      </c>
      <c r="Q23" s="127" t="s">
        <v>29</v>
      </c>
      <c r="R23" s="112" t="s">
        <v>30</v>
      </c>
      <c r="S23" s="129" t="s">
        <v>31</v>
      </c>
      <c r="T23" s="112" t="s">
        <v>32</v>
      </c>
      <c r="U23" s="24"/>
      <c r="V23" s="24"/>
      <c r="W23" s="123" t="s">
        <v>47</v>
      </c>
      <c r="X23" s="125" t="s">
        <v>28</v>
      </c>
      <c r="Y23" s="127" t="s">
        <v>29</v>
      </c>
      <c r="Z23" s="112" t="s">
        <v>30</v>
      </c>
      <c r="AA23" s="129" t="s">
        <v>31</v>
      </c>
      <c r="AB23" s="112" t="s">
        <v>32</v>
      </c>
    </row>
    <row r="24" spans="1:28" ht="15.75" thickBot="1" x14ac:dyDescent="0.3">
      <c r="A24" s="124"/>
      <c r="B24" s="126"/>
      <c r="C24" s="128"/>
      <c r="D24" s="120"/>
      <c r="E24" s="130"/>
      <c r="F24" s="120"/>
      <c r="G24" s="23"/>
      <c r="H24" s="124"/>
      <c r="I24" s="126"/>
      <c r="J24" s="128"/>
      <c r="K24" s="120"/>
      <c r="L24" s="130"/>
      <c r="M24" s="120"/>
      <c r="N24" s="24"/>
      <c r="O24" s="124"/>
      <c r="P24" s="126"/>
      <c r="Q24" s="128"/>
      <c r="R24" s="120"/>
      <c r="S24" s="130"/>
      <c r="T24" s="120"/>
      <c r="U24" s="24"/>
      <c r="V24" s="24"/>
      <c r="W24" s="124"/>
      <c r="X24" s="126"/>
      <c r="Y24" s="128"/>
      <c r="Z24" s="120"/>
      <c r="AA24" s="130"/>
      <c r="AB24" s="120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 t="shared" ref="F25:F28" si="17">IFERROR(E25/B25,0)</f>
        <v>0</v>
      </c>
      <c r="G25" s="23"/>
      <c r="H25" s="60" t="s">
        <v>48</v>
      </c>
      <c r="I25" s="36">
        <v>8</v>
      </c>
      <c r="J25" s="39">
        <v>8</v>
      </c>
      <c r="K25" s="40">
        <v>0</v>
      </c>
      <c r="L25" s="38">
        <f>I25-J25</f>
        <v>0</v>
      </c>
      <c r="M25" s="83">
        <v>0</v>
      </c>
      <c r="N25" s="24"/>
      <c r="O25" s="60" t="s">
        <v>48</v>
      </c>
      <c r="P25" s="36">
        <v>1</v>
      </c>
      <c r="Q25" s="36">
        <v>1</v>
      </c>
      <c r="R25" s="40">
        <f t="shared" ref="R25" si="18">IFERROR(Q25/P25,0)</f>
        <v>1</v>
      </c>
      <c r="S25" s="38">
        <f t="shared" ref="S25:S34" si="19">P25-Q25</f>
        <v>0</v>
      </c>
      <c r="T25" s="83">
        <f t="shared" ref="T25:T34" si="20">IFERROR(S25/R25,0)</f>
        <v>0</v>
      </c>
      <c r="U25" s="24"/>
      <c r="V25" s="24"/>
      <c r="W25" s="60" t="s">
        <v>48</v>
      </c>
      <c r="X25" s="36">
        <v>3</v>
      </c>
      <c r="Y25" s="42">
        <v>3</v>
      </c>
      <c r="Z25" s="40">
        <f>IFERROR(Y25/X25,0)</f>
        <v>1</v>
      </c>
      <c r="AA25" s="41">
        <f>X25-Y25</f>
        <v>0</v>
      </c>
      <c r="AB25" s="83">
        <f t="shared" ref="AB25:AB26" si="21">IFERROR(AA25/Z25,0)</f>
        <v>0</v>
      </c>
    </row>
    <row r="26" spans="1:28" x14ac:dyDescent="0.25">
      <c r="A26" s="61" t="s">
        <v>49</v>
      </c>
      <c r="B26" s="36">
        <v>1</v>
      </c>
      <c r="C26" s="36">
        <v>1</v>
      </c>
      <c r="D26" s="37">
        <f t="shared" ref="D26:D28" si="22">IFERROR(C26/B26,0)</f>
        <v>1</v>
      </c>
      <c r="E26" s="38">
        <f t="shared" ref="E26:E34" si="23">B26-C26</f>
        <v>0</v>
      </c>
      <c r="F26" s="83">
        <f t="shared" si="17"/>
        <v>0</v>
      </c>
      <c r="G26" s="23"/>
      <c r="H26" s="61" t="s">
        <v>49</v>
      </c>
      <c r="I26" s="36">
        <v>5</v>
      </c>
      <c r="J26" s="39">
        <v>3</v>
      </c>
      <c r="K26" s="37">
        <v>0</v>
      </c>
      <c r="L26" s="38">
        <f t="shared" ref="L26:L34" si="24">I26-J26</f>
        <v>2</v>
      </c>
      <c r="M26" s="83">
        <v>0</v>
      </c>
      <c r="N26" s="24"/>
      <c r="O26" s="61" t="s">
        <v>49</v>
      </c>
      <c r="P26" s="36">
        <v>0</v>
      </c>
      <c r="Q26" s="36">
        <v>0</v>
      </c>
      <c r="R26" s="40">
        <f>IFERROR(Q26/P26,0)</f>
        <v>0</v>
      </c>
      <c r="S26" s="38">
        <f t="shared" si="19"/>
        <v>0</v>
      </c>
      <c r="T26" s="83">
        <f t="shared" si="20"/>
        <v>0</v>
      </c>
      <c r="U26" s="24"/>
      <c r="V26" s="24"/>
      <c r="W26" s="61" t="s">
        <v>49</v>
      </c>
      <c r="X26" s="36">
        <v>3</v>
      </c>
      <c r="Y26" s="42">
        <v>2</v>
      </c>
      <c r="Z26" s="40">
        <f>IFERROR(Y26/X26,0)</f>
        <v>0.66666666666666663</v>
      </c>
      <c r="AA26" s="41">
        <f t="shared" ref="AA26:AA34" si="25">X26-Y26</f>
        <v>1</v>
      </c>
      <c r="AB26" s="83">
        <f t="shared" si="21"/>
        <v>1.5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 t="shared" si="22"/>
        <v>0</v>
      </c>
      <c r="E27" s="38">
        <f t="shared" si="23"/>
        <v>0</v>
      </c>
      <c r="F27" s="83">
        <f t="shared" si="17"/>
        <v>0</v>
      </c>
      <c r="G27" s="23"/>
      <c r="H27" s="61" t="s">
        <v>50</v>
      </c>
      <c r="I27" s="36">
        <v>0</v>
      </c>
      <c r="J27" s="36">
        <v>0</v>
      </c>
      <c r="K27" s="37">
        <f>IFERROR(J27/I27,0)</f>
        <v>0</v>
      </c>
      <c r="L27" s="38">
        <f t="shared" si="24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ref="R27:R34" si="26">IFERROR(Q27/P27,0)</f>
        <v>0</v>
      </c>
      <c r="S27" s="38">
        <f t="shared" si="19"/>
        <v>0</v>
      </c>
      <c r="T27" s="83">
        <f t="shared" si="20"/>
        <v>0</v>
      </c>
      <c r="U27" s="24"/>
      <c r="V27" s="24"/>
      <c r="W27" s="61" t="s">
        <v>50</v>
      </c>
      <c r="X27" s="36">
        <v>0</v>
      </c>
      <c r="Y27" s="36">
        <v>0</v>
      </c>
      <c r="Z27" s="40">
        <f>IFERROR(Y27/X27,0)</f>
        <v>0</v>
      </c>
      <c r="AA27" s="41">
        <f t="shared" si="25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2</v>
      </c>
      <c r="C28" s="36">
        <v>2</v>
      </c>
      <c r="D28" s="37">
        <f t="shared" si="22"/>
        <v>1</v>
      </c>
      <c r="E28" s="38">
        <f t="shared" si="23"/>
        <v>0</v>
      </c>
      <c r="F28" s="83">
        <f t="shared" si="17"/>
        <v>0</v>
      </c>
      <c r="G28" s="23"/>
      <c r="H28" s="61" t="s">
        <v>51</v>
      </c>
      <c r="I28" s="36">
        <v>39</v>
      </c>
      <c r="J28" s="39">
        <v>33</v>
      </c>
      <c r="K28" s="37">
        <f t="shared" ref="K28:K35" si="27">+J28/I28</f>
        <v>0.84615384615384615</v>
      </c>
      <c r="L28" s="38">
        <f t="shared" si="24"/>
        <v>6</v>
      </c>
      <c r="M28" s="83">
        <f t="shared" ref="M28" si="28">+L28/I28</f>
        <v>0.15384615384615385</v>
      </c>
      <c r="N28" s="24"/>
      <c r="O28" s="61" t="s">
        <v>51</v>
      </c>
      <c r="P28" s="36">
        <v>3</v>
      </c>
      <c r="Q28" s="36">
        <v>1</v>
      </c>
      <c r="R28" s="40">
        <f t="shared" si="26"/>
        <v>0.33333333333333331</v>
      </c>
      <c r="S28" s="38">
        <f t="shared" si="19"/>
        <v>2</v>
      </c>
      <c r="T28" s="83">
        <f t="shared" si="20"/>
        <v>6</v>
      </c>
      <c r="U28" s="24"/>
      <c r="V28" s="24"/>
      <c r="W28" s="61" t="s">
        <v>51</v>
      </c>
      <c r="X28" s="36">
        <v>28</v>
      </c>
      <c r="Y28" s="42">
        <v>23</v>
      </c>
      <c r="Z28" s="40">
        <f t="shared" ref="Z28" si="29">+Y28/X28</f>
        <v>0.8214285714285714</v>
      </c>
      <c r="AA28" s="41">
        <f t="shared" si="25"/>
        <v>5</v>
      </c>
      <c r="AB28" s="83">
        <f t="shared" ref="AB28" si="30">+AA28/X28</f>
        <v>0.17857142857142858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3"/>
        <v>0</v>
      </c>
      <c r="F29" s="83">
        <f t="shared" ref="F29:F34" si="31">IFERROR(E29/B29,0)</f>
        <v>0</v>
      </c>
      <c r="G29" s="23"/>
      <c r="H29" s="61" t="s">
        <v>52</v>
      </c>
      <c r="I29" s="36">
        <v>0</v>
      </c>
      <c r="J29" s="36">
        <v>0</v>
      </c>
      <c r="K29" s="37">
        <v>0</v>
      </c>
      <c r="L29" s="38">
        <f t="shared" si="24"/>
        <v>0</v>
      </c>
      <c r="M29" s="83">
        <v>0</v>
      </c>
      <c r="N29" s="24"/>
      <c r="O29" s="61" t="s">
        <v>52</v>
      </c>
      <c r="P29" s="36">
        <v>0</v>
      </c>
      <c r="Q29" s="36">
        <v>0</v>
      </c>
      <c r="R29" s="40">
        <f t="shared" si="26"/>
        <v>0</v>
      </c>
      <c r="S29" s="38">
        <f t="shared" si="19"/>
        <v>0</v>
      </c>
      <c r="T29" s="83">
        <f t="shared" si="20"/>
        <v>0</v>
      </c>
      <c r="U29" s="24"/>
      <c r="V29" s="24"/>
      <c r="W29" s="61" t="s">
        <v>52</v>
      </c>
      <c r="X29" s="36">
        <v>0</v>
      </c>
      <c r="Y29" s="36">
        <v>0</v>
      </c>
      <c r="Z29" s="40">
        <f>IFERROR(Y29/X29,0)</f>
        <v>0</v>
      </c>
      <c r="AA29" s="41">
        <f t="shared" si="25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 t="shared" ref="D30:D35" si="32">IFERROR(C30/B30,0)</f>
        <v>0</v>
      </c>
      <c r="E30" s="38">
        <f t="shared" si="23"/>
        <v>0</v>
      </c>
      <c r="F30" s="83">
        <f t="shared" si="31"/>
        <v>0</v>
      </c>
      <c r="G30" s="23"/>
      <c r="H30" s="61" t="s">
        <v>53</v>
      </c>
      <c r="I30" s="36">
        <v>3</v>
      </c>
      <c r="J30" s="39">
        <v>1</v>
      </c>
      <c r="K30" s="37">
        <v>0</v>
      </c>
      <c r="L30" s="38">
        <f t="shared" si="24"/>
        <v>2</v>
      </c>
      <c r="M30" s="83">
        <v>0</v>
      </c>
      <c r="N30" s="24"/>
      <c r="O30" s="61" t="s">
        <v>53</v>
      </c>
      <c r="P30" s="36">
        <v>1</v>
      </c>
      <c r="Q30" s="36">
        <v>1</v>
      </c>
      <c r="R30" s="40">
        <f t="shared" si="26"/>
        <v>1</v>
      </c>
      <c r="S30" s="38">
        <f t="shared" si="19"/>
        <v>0</v>
      </c>
      <c r="T30" s="83">
        <f t="shared" si="20"/>
        <v>0</v>
      </c>
      <c r="U30" s="24"/>
      <c r="V30" s="24"/>
      <c r="W30" s="61" t="s">
        <v>53</v>
      </c>
      <c r="X30" s="36">
        <v>0</v>
      </c>
      <c r="Y30" s="36">
        <v>0</v>
      </c>
      <c r="Z30" s="40">
        <f>IFERROR(Y30/X30,0)</f>
        <v>0</v>
      </c>
      <c r="AA30" s="41">
        <f t="shared" si="25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1</v>
      </c>
      <c r="C31" s="36">
        <v>0</v>
      </c>
      <c r="D31" s="37">
        <f t="shared" si="32"/>
        <v>0</v>
      </c>
      <c r="E31" s="38">
        <f t="shared" si="23"/>
        <v>1</v>
      </c>
      <c r="F31" s="83">
        <f t="shared" si="31"/>
        <v>1</v>
      </c>
      <c r="G31" s="23"/>
      <c r="H31" s="61" t="s">
        <v>54</v>
      </c>
      <c r="I31" s="36">
        <v>4</v>
      </c>
      <c r="J31" s="39">
        <v>4</v>
      </c>
      <c r="K31" s="37">
        <v>0</v>
      </c>
      <c r="L31" s="38">
        <f t="shared" si="24"/>
        <v>0</v>
      </c>
      <c r="M31" s="83">
        <v>0</v>
      </c>
      <c r="N31" s="24"/>
      <c r="O31" s="61" t="s">
        <v>54</v>
      </c>
      <c r="P31" s="36">
        <v>0</v>
      </c>
      <c r="Q31" s="36">
        <v>0</v>
      </c>
      <c r="R31" s="40">
        <f t="shared" si="26"/>
        <v>0</v>
      </c>
      <c r="S31" s="38">
        <f t="shared" si="19"/>
        <v>0</v>
      </c>
      <c r="T31" s="83">
        <f t="shared" si="20"/>
        <v>0</v>
      </c>
      <c r="U31" s="24"/>
      <c r="V31" s="24"/>
      <c r="W31" s="61" t="s">
        <v>54</v>
      </c>
      <c r="X31" s="36">
        <v>3</v>
      </c>
      <c r="Y31" s="42">
        <v>3</v>
      </c>
      <c r="Z31" s="40">
        <f>IFERROR(+Y31/X31,0)</f>
        <v>1</v>
      </c>
      <c r="AA31" s="41">
        <f t="shared" si="25"/>
        <v>0</v>
      </c>
      <c r="AB31" s="83">
        <f>IFERROR(+AA31/X31,0)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32"/>
        <v>0</v>
      </c>
      <c r="E32" s="38">
        <f t="shared" si="23"/>
        <v>0</v>
      </c>
      <c r="F32" s="83">
        <f t="shared" si="31"/>
        <v>0</v>
      </c>
      <c r="G32" s="23"/>
      <c r="H32" s="61" t="s">
        <v>55</v>
      </c>
      <c r="I32" s="36">
        <v>0</v>
      </c>
      <c r="J32" s="36">
        <v>0</v>
      </c>
      <c r="K32" s="37">
        <v>0</v>
      </c>
      <c r="L32" s="38">
        <f t="shared" si="24"/>
        <v>0</v>
      </c>
      <c r="M32" s="83">
        <v>0</v>
      </c>
      <c r="N32" s="24"/>
      <c r="O32" s="61" t="s">
        <v>55</v>
      </c>
      <c r="P32" s="36">
        <v>0</v>
      </c>
      <c r="Q32" s="36">
        <v>0</v>
      </c>
      <c r="R32" s="40">
        <f t="shared" si="26"/>
        <v>0</v>
      </c>
      <c r="S32" s="38">
        <f t="shared" si="19"/>
        <v>0</v>
      </c>
      <c r="T32" s="83">
        <f t="shared" si="20"/>
        <v>0</v>
      </c>
      <c r="U32" s="24"/>
      <c r="V32" s="24"/>
      <c r="W32" s="61" t="s">
        <v>55</v>
      </c>
      <c r="X32" s="36">
        <v>1</v>
      </c>
      <c r="Y32" s="42">
        <v>1</v>
      </c>
      <c r="Z32" s="40">
        <f>IFERROR(Y32/X32,0)</f>
        <v>1</v>
      </c>
      <c r="AA32" s="41">
        <f t="shared" si="25"/>
        <v>0</v>
      </c>
      <c r="AB32" s="83">
        <f>IFERROR(AA32/Z32,0)</f>
        <v>0</v>
      </c>
    </row>
    <row r="33" spans="1:28" x14ac:dyDescent="0.25">
      <c r="A33" s="61" t="s">
        <v>56</v>
      </c>
      <c r="B33" s="36">
        <v>1</v>
      </c>
      <c r="C33" s="36">
        <v>1</v>
      </c>
      <c r="D33" s="37">
        <f t="shared" si="32"/>
        <v>1</v>
      </c>
      <c r="E33" s="38">
        <f t="shared" si="23"/>
        <v>0</v>
      </c>
      <c r="F33" s="83">
        <f t="shared" si="31"/>
        <v>0</v>
      </c>
      <c r="G33" s="23"/>
      <c r="H33" s="61" t="s">
        <v>56</v>
      </c>
      <c r="I33" s="36">
        <v>1</v>
      </c>
      <c r="J33" s="39">
        <v>1</v>
      </c>
      <c r="K33" s="37">
        <v>0</v>
      </c>
      <c r="L33" s="38">
        <f t="shared" si="24"/>
        <v>0</v>
      </c>
      <c r="M33" s="83">
        <v>0</v>
      </c>
      <c r="N33" s="24"/>
      <c r="O33" s="61" t="s">
        <v>56</v>
      </c>
      <c r="P33" s="36">
        <v>0</v>
      </c>
      <c r="Q33" s="36">
        <v>0</v>
      </c>
      <c r="R33" s="40">
        <f t="shared" si="26"/>
        <v>0</v>
      </c>
      <c r="S33" s="38">
        <f t="shared" si="19"/>
        <v>0</v>
      </c>
      <c r="T33" s="83">
        <f t="shared" si="20"/>
        <v>0</v>
      </c>
      <c r="U33" s="24"/>
      <c r="V33" s="24"/>
      <c r="W33" s="61" t="s">
        <v>56</v>
      </c>
      <c r="X33" s="36">
        <v>0</v>
      </c>
      <c r="Y33" s="36">
        <v>0</v>
      </c>
      <c r="Z33" s="40">
        <f>IFERROR(Y33/X33,0)</f>
        <v>0</v>
      </c>
      <c r="AA33" s="41">
        <f t="shared" si="25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 t="shared" si="32"/>
        <v>0</v>
      </c>
      <c r="E34" s="38">
        <f t="shared" si="23"/>
        <v>0</v>
      </c>
      <c r="F34" s="83">
        <f t="shared" si="31"/>
        <v>0</v>
      </c>
      <c r="G34" s="23"/>
      <c r="H34" s="62" t="s">
        <v>57</v>
      </c>
      <c r="I34" s="36">
        <v>0</v>
      </c>
      <c r="J34" s="36">
        <v>0</v>
      </c>
      <c r="K34" s="37">
        <f>IFERROR(J34/I34,0)</f>
        <v>0</v>
      </c>
      <c r="L34" s="38">
        <f t="shared" si="24"/>
        <v>0</v>
      </c>
      <c r="M34" s="83">
        <f>IFERROR(L34/I34,0)</f>
        <v>0</v>
      </c>
      <c r="N34" s="24"/>
      <c r="O34" s="62" t="s">
        <v>57</v>
      </c>
      <c r="P34" s="36">
        <v>1</v>
      </c>
      <c r="Q34" s="36">
        <v>1</v>
      </c>
      <c r="R34" s="40">
        <f t="shared" si="26"/>
        <v>1</v>
      </c>
      <c r="S34" s="38">
        <f t="shared" si="19"/>
        <v>0</v>
      </c>
      <c r="T34" s="83">
        <f t="shared" si="20"/>
        <v>0</v>
      </c>
      <c r="U34" s="24"/>
      <c r="V34" s="24"/>
      <c r="W34" s="62" t="s">
        <v>57</v>
      </c>
      <c r="X34" s="36">
        <v>0</v>
      </c>
      <c r="Y34" s="36">
        <v>0</v>
      </c>
      <c r="Z34" s="40">
        <f>IFERROR(Y34/X34,0)</f>
        <v>0</v>
      </c>
      <c r="AA34" s="41">
        <f t="shared" si="25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5</v>
      </c>
      <c r="C35" s="43">
        <f>SUM(C25:C34)</f>
        <v>4</v>
      </c>
      <c r="D35" s="45">
        <f t="shared" si="32"/>
        <v>0.8</v>
      </c>
      <c r="E35" s="96">
        <f>SUM(E25:E34)</f>
        <v>1</v>
      </c>
      <c r="F35" s="97">
        <f t="shared" ref="F35" si="33">IFERROR(E35/D35,0)</f>
        <v>1.25</v>
      </c>
      <c r="G35" s="23"/>
      <c r="H35" s="63" t="s">
        <v>15</v>
      </c>
      <c r="I35" s="43">
        <f>SUM(I25:I34)</f>
        <v>60</v>
      </c>
      <c r="J35" s="44">
        <f>SUM(J25:J34)</f>
        <v>50</v>
      </c>
      <c r="K35" s="45">
        <f t="shared" si="27"/>
        <v>0.83333333333333337</v>
      </c>
      <c r="L35" s="96">
        <f>SUM(L25:L34)</f>
        <v>10</v>
      </c>
      <c r="M35" s="97">
        <f>IFERROR(L35/I35,0)</f>
        <v>0.16666666666666666</v>
      </c>
      <c r="N35" s="24"/>
      <c r="O35" s="63" t="s">
        <v>15</v>
      </c>
      <c r="P35" s="102">
        <f>SUM(P25:P34)</f>
        <v>6</v>
      </c>
      <c r="Q35" s="102">
        <f>SUM(Q25:Q34)</f>
        <v>4</v>
      </c>
      <c r="R35" s="95">
        <f>IFERROR(Q35/P35,0)</f>
        <v>0.66666666666666663</v>
      </c>
      <c r="S35" s="102">
        <f>SUM(S25:S34)</f>
        <v>2</v>
      </c>
      <c r="T35" s="97">
        <f>IFERROR(S35/R35,0)</f>
        <v>3</v>
      </c>
      <c r="U35" s="24"/>
      <c r="V35" s="24"/>
      <c r="W35" s="63" t="s">
        <v>15</v>
      </c>
      <c r="X35" s="43">
        <f>SUM(X25:X34)</f>
        <v>38</v>
      </c>
      <c r="Y35" s="43">
        <f>SUM(Y25:Y34)</f>
        <v>32</v>
      </c>
      <c r="Z35" s="45">
        <f>+Y35/X35</f>
        <v>0.84210526315789469</v>
      </c>
      <c r="AA35" s="96">
        <f>SUM(AA25:AA34)</f>
        <v>6</v>
      </c>
      <c r="AB35" s="97">
        <f t="shared" ref="AB35" si="34">+AA35/X35</f>
        <v>0.15789473684210525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4" t="s">
        <v>58</v>
      </c>
      <c r="B37" s="116" t="s">
        <v>28</v>
      </c>
      <c r="C37" s="118" t="s">
        <v>29</v>
      </c>
      <c r="D37" s="112" t="s">
        <v>30</v>
      </c>
      <c r="E37" s="121" t="s">
        <v>31</v>
      </c>
      <c r="F37" s="112" t="s">
        <v>32</v>
      </c>
      <c r="G37" s="23"/>
      <c r="H37" s="114" t="s">
        <v>58</v>
      </c>
      <c r="I37" s="116" t="s">
        <v>28</v>
      </c>
      <c r="J37" s="118" t="s">
        <v>29</v>
      </c>
      <c r="K37" s="112" t="s">
        <v>30</v>
      </c>
      <c r="L37" s="121" t="s">
        <v>31</v>
      </c>
      <c r="M37" s="112" t="s">
        <v>32</v>
      </c>
      <c r="N37" s="24"/>
      <c r="O37" s="114" t="s">
        <v>58</v>
      </c>
      <c r="P37" s="116" t="s">
        <v>28</v>
      </c>
      <c r="Q37" s="118" t="s">
        <v>29</v>
      </c>
      <c r="R37" s="112" t="s">
        <v>30</v>
      </c>
      <c r="S37" s="121" t="s">
        <v>31</v>
      </c>
      <c r="T37" s="112" t="s">
        <v>32</v>
      </c>
      <c r="U37" s="24"/>
      <c r="V37" s="24"/>
      <c r="W37" s="114" t="s">
        <v>58</v>
      </c>
      <c r="X37" s="116" t="s">
        <v>28</v>
      </c>
      <c r="Y37" s="118" t="s">
        <v>29</v>
      </c>
      <c r="Z37" s="112" t="s">
        <v>30</v>
      </c>
      <c r="AA37" s="121" t="s">
        <v>31</v>
      </c>
      <c r="AB37" s="112" t="s">
        <v>32</v>
      </c>
    </row>
    <row r="38" spans="1:28" ht="15.75" thickBot="1" x14ac:dyDescent="0.3">
      <c r="A38" s="115"/>
      <c r="B38" s="117"/>
      <c r="C38" s="119"/>
      <c r="D38" s="120"/>
      <c r="E38" s="122"/>
      <c r="F38" s="113"/>
      <c r="G38" s="23"/>
      <c r="H38" s="115"/>
      <c r="I38" s="117"/>
      <c r="J38" s="119"/>
      <c r="K38" s="120"/>
      <c r="L38" s="122"/>
      <c r="M38" s="113"/>
      <c r="N38" s="24"/>
      <c r="O38" s="115"/>
      <c r="P38" s="117"/>
      <c r="Q38" s="119"/>
      <c r="R38" s="120"/>
      <c r="S38" s="122"/>
      <c r="T38" s="113"/>
      <c r="U38" s="24"/>
      <c r="V38" s="24"/>
      <c r="W38" s="115"/>
      <c r="X38" s="117"/>
      <c r="Y38" s="119"/>
      <c r="Z38" s="120"/>
      <c r="AA38" s="122"/>
      <c r="AB38" s="113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7">
        <f t="shared" ref="E39:E46" si="35">B39-C39</f>
        <v>0</v>
      </c>
      <c r="F39" s="92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47">
        <f t="shared" ref="L39:L46" si="36"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47">
        <v>0</v>
      </c>
      <c r="Y39" s="47">
        <v>0</v>
      </c>
      <c r="Z39" s="48">
        <f>IFERROR(Y39/X39,0)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72</v>
      </c>
      <c r="C40" s="47">
        <v>49</v>
      </c>
      <c r="D40" s="48">
        <f t="shared" ref="D40:D47" si="37">+C40/B40</f>
        <v>0.68055555555555558</v>
      </c>
      <c r="E40" s="47">
        <f t="shared" si="35"/>
        <v>23</v>
      </c>
      <c r="F40" s="92">
        <f t="shared" ref="F40:F47" si="38">+E40/B40</f>
        <v>0.31944444444444442</v>
      </c>
      <c r="G40" s="23"/>
      <c r="H40" s="64" t="s">
        <v>60</v>
      </c>
      <c r="I40" s="47">
        <v>636</v>
      </c>
      <c r="J40" s="47">
        <v>515</v>
      </c>
      <c r="K40" s="48">
        <f t="shared" ref="K40:K47" si="39">+J40/I40</f>
        <v>0.80974842767295596</v>
      </c>
      <c r="L40" s="47">
        <f t="shared" si="36"/>
        <v>121</v>
      </c>
      <c r="M40" s="92">
        <f t="shared" ref="M40:M47" si="40">+L40/I40</f>
        <v>0.19025157232704404</v>
      </c>
      <c r="N40" s="24"/>
      <c r="O40" s="64" t="s">
        <v>60</v>
      </c>
      <c r="P40" s="47">
        <v>82</v>
      </c>
      <c r="Q40" s="47">
        <v>66</v>
      </c>
      <c r="R40" s="48">
        <f t="shared" ref="R40" si="41">+Q40/P40</f>
        <v>0.80487804878048785</v>
      </c>
      <c r="S40" s="51">
        <f t="shared" ref="S40:S46" si="42">P40-Q40</f>
        <v>16</v>
      </c>
      <c r="T40" s="92">
        <f t="shared" ref="T40:T47" si="43">+S40/P40</f>
        <v>0.1951219512195122</v>
      </c>
      <c r="U40" s="24"/>
      <c r="V40" s="24"/>
      <c r="W40" s="64" t="s">
        <v>60</v>
      </c>
      <c r="X40" s="47">
        <v>403</v>
      </c>
      <c r="Y40" s="52">
        <v>359</v>
      </c>
      <c r="Z40" s="48">
        <f t="shared" ref="Z40:Z46" si="44">+Y40/X40</f>
        <v>0.89081885856079401</v>
      </c>
      <c r="AA40" s="51">
        <f t="shared" ref="AA40:AA46" si="45">X40-Y40</f>
        <v>44</v>
      </c>
      <c r="AB40" s="92">
        <f t="shared" ref="AB40:AB47" si="46">+AA40/X40</f>
        <v>0.10918114143920596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f t="shared" ref="D41:D42" si="47">IFERROR(C41/B41,0)</f>
        <v>0</v>
      </c>
      <c r="E41" s="47">
        <f t="shared" si="35"/>
        <v>0</v>
      </c>
      <c r="F41" s="92">
        <f t="shared" ref="F41:F42" si="48">IFERROR(E41/B41,0)</f>
        <v>0</v>
      </c>
      <c r="G41" s="23"/>
      <c r="H41" s="64" t="s">
        <v>61</v>
      </c>
      <c r="I41" s="47">
        <v>2</v>
      </c>
      <c r="J41" s="47">
        <v>2</v>
      </c>
      <c r="K41" s="48">
        <f t="shared" ref="K41:K44" si="49">IFERROR(J41/I41,0)</f>
        <v>1</v>
      </c>
      <c r="L41" s="47">
        <f t="shared" si="36"/>
        <v>0</v>
      </c>
      <c r="M41" s="92">
        <f t="shared" ref="M41:M44" si="50">IFERROR(L41/I41,0)</f>
        <v>0</v>
      </c>
      <c r="N41" s="24"/>
      <c r="O41" s="64" t="s">
        <v>61</v>
      </c>
      <c r="P41" s="47">
        <v>0</v>
      </c>
      <c r="Q41" s="47">
        <v>0</v>
      </c>
      <c r="R41" s="48">
        <f t="shared" ref="R41:R46" si="51">IFERROR(Q41/P41,0)</f>
        <v>0</v>
      </c>
      <c r="S41" s="51">
        <f t="shared" si="42"/>
        <v>0</v>
      </c>
      <c r="T41" s="92">
        <f>IFERROR(S41/R41,0)</f>
        <v>0</v>
      </c>
      <c r="U41" s="24"/>
      <c r="V41" s="24"/>
      <c r="W41" s="64" t="s">
        <v>61</v>
      </c>
      <c r="X41" s="47">
        <v>6</v>
      </c>
      <c r="Y41" s="52">
        <v>6</v>
      </c>
      <c r="Z41" s="48">
        <f>IFERROR(Y41/X41,0)</f>
        <v>1</v>
      </c>
      <c r="AA41" s="51">
        <f t="shared" si="45"/>
        <v>0</v>
      </c>
      <c r="AB41" s="92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f t="shared" si="47"/>
        <v>0</v>
      </c>
      <c r="E42" s="47">
        <f t="shared" si="35"/>
        <v>0</v>
      </c>
      <c r="F42" s="92">
        <f t="shared" si="48"/>
        <v>0</v>
      </c>
      <c r="G42" s="23"/>
      <c r="H42" s="64" t="s">
        <v>62</v>
      </c>
      <c r="I42" s="47">
        <v>6</v>
      </c>
      <c r="J42" s="47">
        <v>5</v>
      </c>
      <c r="K42" s="48">
        <f t="shared" si="49"/>
        <v>0.83333333333333337</v>
      </c>
      <c r="L42" s="47">
        <f t="shared" si="36"/>
        <v>1</v>
      </c>
      <c r="M42" s="92">
        <f t="shared" si="50"/>
        <v>0.16666666666666666</v>
      </c>
      <c r="N42" s="24"/>
      <c r="O42" s="64" t="s">
        <v>62</v>
      </c>
      <c r="P42" s="47">
        <v>0</v>
      </c>
      <c r="Q42" s="47">
        <v>0</v>
      </c>
      <c r="R42" s="48">
        <f t="shared" si="51"/>
        <v>0</v>
      </c>
      <c r="S42" s="51">
        <f t="shared" si="42"/>
        <v>0</v>
      </c>
      <c r="T42" s="92">
        <f>IFERROR(S42/P42,0)</f>
        <v>0</v>
      </c>
      <c r="U42" s="24"/>
      <c r="V42" s="24"/>
      <c r="W42" s="64" t="s">
        <v>62</v>
      </c>
      <c r="X42" s="47">
        <v>2</v>
      </c>
      <c r="Y42" s="52">
        <v>2</v>
      </c>
      <c r="Z42" s="48">
        <f>IFERROR(Y42/X42,0)</f>
        <v>1</v>
      </c>
      <c r="AA42" s="51">
        <f t="shared" si="45"/>
        <v>0</v>
      </c>
      <c r="AB42" s="92">
        <f>IFERROR(AA42/X42,0)</f>
        <v>0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f>IFERROR(C43/B43,0)</f>
        <v>0</v>
      </c>
      <c r="E43" s="47">
        <f t="shared" si="35"/>
        <v>0</v>
      </c>
      <c r="F43" s="92">
        <f>IFERROR(E43/D43,0)</f>
        <v>0</v>
      </c>
      <c r="G43" s="23"/>
      <c r="H43" s="64" t="s">
        <v>63</v>
      </c>
      <c r="I43" s="47">
        <v>16</v>
      </c>
      <c r="J43" s="47">
        <v>8</v>
      </c>
      <c r="K43" s="48">
        <f t="shared" si="49"/>
        <v>0.5</v>
      </c>
      <c r="L43" s="47">
        <f t="shared" si="36"/>
        <v>8</v>
      </c>
      <c r="M43" s="92">
        <f t="shared" si="50"/>
        <v>0.5</v>
      </c>
      <c r="N43" s="24"/>
      <c r="O43" s="64" t="s">
        <v>63</v>
      </c>
      <c r="P43" s="47">
        <v>4</v>
      </c>
      <c r="Q43" s="47">
        <v>3</v>
      </c>
      <c r="R43" s="48">
        <f t="shared" si="51"/>
        <v>0.75</v>
      </c>
      <c r="S43" s="51">
        <f t="shared" si="42"/>
        <v>1</v>
      </c>
      <c r="T43" s="92">
        <f>IFERROR(S43/R43,0)</f>
        <v>1.3333333333333333</v>
      </c>
      <c r="U43" s="24"/>
      <c r="V43" s="24"/>
      <c r="W43" s="64" t="s">
        <v>63</v>
      </c>
      <c r="X43" s="47">
        <v>34</v>
      </c>
      <c r="Y43" s="52">
        <v>29</v>
      </c>
      <c r="Z43" s="48">
        <f t="shared" si="44"/>
        <v>0.8529411764705882</v>
      </c>
      <c r="AA43" s="51">
        <f t="shared" si="45"/>
        <v>5</v>
      </c>
      <c r="AB43" s="92">
        <f t="shared" si="46"/>
        <v>0.14705882352941177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f t="shared" ref="D44:D46" si="52">IFERROR(C44/B44,0)</f>
        <v>0</v>
      </c>
      <c r="E44" s="47">
        <f t="shared" si="35"/>
        <v>0</v>
      </c>
      <c r="F44" s="92">
        <f t="shared" ref="F44:F45" si="53">IFERROR(E44/B44,0)</f>
        <v>0</v>
      </c>
      <c r="G44" s="23"/>
      <c r="H44" s="64" t="s">
        <v>64</v>
      </c>
      <c r="I44" s="47">
        <v>0</v>
      </c>
      <c r="J44" s="47">
        <v>0</v>
      </c>
      <c r="K44" s="48">
        <f t="shared" si="49"/>
        <v>0</v>
      </c>
      <c r="L44" s="47">
        <f t="shared" si="36"/>
        <v>0</v>
      </c>
      <c r="M44" s="92">
        <f t="shared" si="50"/>
        <v>0</v>
      </c>
      <c r="N44" s="24"/>
      <c r="O44" s="64" t="s">
        <v>64</v>
      </c>
      <c r="P44" s="47">
        <v>0</v>
      </c>
      <c r="Q44" s="47">
        <v>0</v>
      </c>
      <c r="R44" s="48">
        <f t="shared" si="51"/>
        <v>0</v>
      </c>
      <c r="S44" s="51">
        <f t="shared" si="42"/>
        <v>0</v>
      </c>
      <c r="T44" s="92">
        <f>IFERROR(S44/P44,0)</f>
        <v>0</v>
      </c>
      <c r="U44" s="24"/>
      <c r="V44" s="24"/>
      <c r="W44" s="64" t="s">
        <v>64</v>
      </c>
      <c r="X44" s="47">
        <v>2</v>
      </c>
      <c r="Y44" s="52">
        <v>2</v>
      </c>
      <c r="Z44" s="48">
        <f>IFERROR(Y44/X44,0)</f>
        <v>1</v>
      </c>
      <c r="AA44" s="51">
        <f t="shared" si="45"/>
        <v>0</v>
      </c>
      <c r="AB44" s="92">
        <f>IFERROR(AA44/X44,0)</f>
        <v>0</v>
      </c>
    </row>
    <row r="45" spans="1:28" x14ac:dyDescent="0.25">
      <c r="A45" s="64" t="s">
        <v>65</v>
      </c>
      <c r="B45" s="47">
        <v>1</v>
      </c>
      <c r="C45" s="47">
        <v>1</v>
      </c>
      <c r="D45" s="48">
        <f t="shared" si="52"/>
        <v>1</v>
      </c>
      <c r="E45" s="47">
        <f t="shared" si="35"/>
        <v>0</v>
      </c>
      <c r="F45" s="92">
        <f t="shared" si="53"/>
        <v>0</v>
      </c>
      <c r="G45" s="23"/>
      <c r="H45" s="64" t="s">
        <v>65</v>
      </c>
      <c r="I45" s="47">
        <v>16</v>
      </c>
      <c r="J45" s="47">
        <v>13</v>
      </c>
      <c r="K45" s="48">
        <f t="shared" si="39"/>
        <v>0.8125</v>
      </c>
      <c r="L45" s="47">
        <f t="shared" si="36"/>
        <v>3</v>
      </c>
      <c r="M45" s="92">
        <f t="shared" si="40"/>
        <v>0.1875</v>
      </c>
      <c r="N45" s="24"/>
      <c r="O45" s="64" t="s">
        <v>65</v>
      </c>
      <c r="P45" s="47">
        <v>3</v>
      </c>
      <c r="Q45" s="47">
        <v>3</v>
      </c>
      <c r="R45" s="48">
        <f t="shared" si="51"/>
        <v>1</v>
      </c>
      <c r="S45" s="51">
        <f t="shared" si="42"/>
        <v>0</v>
      </c>
      <c r="T45" s="92">
        <f>IFERROR(S45/P45,0)</f>
        <v>0</v>
      </c>
      <c r="U45" s="24"/>
      <c r="V45" s="24"/>
      <c r="W45" s="64" t="s">
        <v>65</v>
      </c>
      <c r="X45" s="47">
        <v>10</v>
      </c>
      <c r="Y45" s="52">
        <v>10</v>
      </c>
      <c r="Z45" s="48">
        <f t="shared" si="44"/>
        <v>1</v>
      </c>
      <c r="AA45" s="51">
        <f t="shared" si="45"/>
        <v>0</v>
      </c>
      <c r="AB45" s="92">
        <f t="shared" si="46"/>
        <v>0</v>
      </c>
    </row>
    <row r="46" spans="1:28" ht="15.75" thickBot="1" x14ac:dyDescent="0.3">
      <c r="A46" s="65" t="s">
        <v>66</v>
      </c>
      <c r="B46" s="47">
        <v>2</v>
      </c>
      <c r="C46" s="47">
        <v>1</v>
      </c>
      <c r="D46" s="48">
        <f t="shared" si="52"/>
        <v>0.5</v>
      </c>
      <c r="E46" s="47">
        <f t="shared" si="35"/>
        <v>1</v>
      </c>
      <c r="F46" s="92">
        <v>0</v>
      </c>
      <c r="G46" s="23"/>
      <c r="H46" s="65" t="s">
        <v>66</v>
      </c>
      <c r="I46" s="47">
        <v>17</v>
      </c>
      <c r="J46" s="47">
        <v>13</v>
      </c>
      <c r="K46" s="48">
        <f t="shared" si="39"/>
        <v>0.76470588235294112</v>
      </c>
      <c r="L46" s="47">
        <f t="shared" si="36"/>
        <v>4</v>
      </c>
      <c r="M46" s="92">
        <f t="shared" si="40"/>
        <v>0.23529411764705882</v>
      </c>
      <c r="N46" s="24"/>
      <c r="O46" s="65" t="s">
        <v>66</v>
      </c>
      <c r="P46" s="47">
        <v>2</v>
      </c>
      <c r="Q46" s="47">
        <v>2</v>
      </c>
      <c r="R46" s="48">
        <f t="shared" si="51"/>
        <v>1</v>
      </c>
      <c r="S46" s="51">
        <f t="shared" si="42"/>
        <v>0</v>
      </c>
      <c r="T46" s="92">
        <f>IFERROR(S46/R46,0)</f>
        <v>0</v>
      </c>
      <c r="U46" s="24"/>
      <c r="V46" s="24"/>
      <c r="W46" s="65" t="s">
        <v>66</v>
      </c>
      <c r="X46" s="47">
        <v>14</v>
      </c>
      <c r="Y46" s="52">
        <v>11</v>
      </c>
      <c r="Z46" s="48">
        <f t="shared" si="44"/>
        <v>0.7857142857142857</v>
      </c>
      <c r="AA46" s="51">
        <f t="shared" si="45"/>
        <v>3</v>
      </c>
      <c r="AB46" s="92">
        <f t="shared" si="46"/>
        <v>0.21428571428571427</v>
      </c>
    </row>
    <row r="47" spans="1:28" ht="15.75" thickBot="1" x14ac:dyDescent="0.3">
      <c r="A47" s="53" t="s">
        <v>15</v>
      </c>
      <c r="B47" s="54">
        <f>SUM(B39:B46)</f>
        <v>75</v>
      </c>
      <c r="C47" s="54">
        <f>SUM(C39:C46)</f>
        <v>51</v>
      </c>
      <c r="D47" s="101">
        <f t="shared" si="37"/>
        <v>0.68</v>
      </c>
      <c r="E47" s="54">
        <f>SUM(E39:E46)</f>
        <v>24</v>
      </c>
      <c r="F47" s="94">
        <f t="shared" si="38"/>
        <v>0.32</v>
      </c>
      <c r="G47" s="23"/>
      <c r="H47" s="53" t="s">
        <v>15</v>
      </c>
      <c r="I47" s="54">
        <f>SUM(I39:I46)</f>
        <v>693</v>
      </c>
      <c r="J47" s="54">
        <f>SUM(J39:J46)</f>
        <v>556</v>
      </c>
      <c r="K47" s="101">
        <f t="shared" si="39"/>
        <v>0.8023088023088023</v>
      </c>
      <c r="L47" s="54">
        <f>SUM(L39:L46)</f>
        <v>137</v>
      </c>
      <c r="M47" s="94">
        <f t="shared" si="40"/>
        <v>0.1976911976911977</v>
      </c>
      <c r="N47" s="24"/>
      <c r="O47" s="53" t="s">
        <v>15</v>
      </c>
      <c r="P47" s="54">
        <f>SUM(P39:P46)</f>
        <v>91</v>
      </c>
      <c r="Q47" s="54">
        <f>SUM(Q39:Q46)</f>
        <v>74</v>
      </c>
      <c r="R47" s="93">
        <f>+Q47/P47</f>
        <v>0.81318681318681318</v>
      </c>
      <c r="S47" s="54">
        <f>SUM(S39:S46)</f>
        <v>17</v>
      </c>
      <c r="T47" s="94">
        <f t="shared" si="43"/>
        <v>0.18681318681318682</v>
      </c>
      <c r="U47" s="24"/>
      <c r="V47" s="24"/>
      <c r="W47" s="53" t="s">
        <v>15</v>
      </c>
      <c r="X47" s="54">
        <f>SUM(X39:X46)</f>
        <v>471</v>
      </c>
      <c r="Y47" s="54">
        <f>SUM(Y39:Y46)</f>
        <v>419</v>
      </c>
      <c r="Z47" s="93">
        <f>+Y47/X47</f>
        <v>0.88959660297239918</v>
      </c>
      <c r="AA47" s="54">
        <f>SUM(AA39:AA46)</f>
        <v>52</v>
      </c>
      <c r="AB47" s="94">
        <f t="shared" si="46"/>
        <v>0.11040339702760085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SUM(B47+B35+B21)</f>
        <v>90</v>
      </c>
      <c r="C49" s="67">
        <f>SUM(C47+C35+C21)</f>
        <v>63</v>
      </c>
      <c r="D49" s="68"/>
      <c r="E49" s="67">
        <f>SUM(E47+E35+E21)</f>
        <v>27</v>
      </c>
      <c r="F49" s="69"/>
      <c r="G49" s="23"/>
      <c r="H49" s="66" t="s">
        <v>15</v>
      </c>
      <c r="I49" s="67">
        <f>SUM(I47+I35+I21)</f>
        <v>864</v>
      </c>
      <c r="J49" s="67">
        <f>SUM(J47+J35+J21)</f>
        <v>689</v>
      </c>
      <c r="K49" s="68"/>
      <c r="L49" s="67">
        <f>SUM(L47+L35+L21)</f>
        <v>175</v>
      </c>
      <c r="M49" s="69"/>
      <c r="N49" s="24"/>
      <c r="O49" s="66" t="s">
        <v>15</v>
      </c>
      <c r="P49" s="67">
        <f>SUM(P47+P35+P21)</f>
        <v>107</v>
      </c>
      <c r="Q49" s="67">
        <f>SUM(Q47+Q35+Q21)</f>
        <v>86</v>
      </c>
      <c r="R49" s="68"/>
      <c r="S49" s="67">
        <f>SUM(S47+S35+S21)</f>
        <v>21</v>
      </c>
      <c r="T49" s="69"/>
      <c r="U49" s="24"/>
      <c r="V49" s="24"/>
      <c r="W49" s="66" t="s">
        <v>15</v>
      </c>
      <c r="X49" s="67">
        <f>SUM(X47+X35+X21)</f>
        <v>582</v>
      </c>
      <c r="Y49" s="67">
        <f>SUM(Y47+Y35+Y21)</f>
        <v>512</v>
      </c>
      <c r="Z49" s="68"/>
      <c r="AA49" s="67">
        <f>SUM(AA47+AA35+AA21)</f>
        <v>70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workbookViewId="0">
      <selection activeCell="X39" sqref="X39:Y3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78</v>
      </c>
      <c r="C1" s="73"/>
      <c r="D1" s="74"/>
      <c r="E1" s="71"/>
    </row>
    <row r="2" spans="1:28" ht="15.75" thickBot="1" x14ac:dyDescent="0.3">
      <c r="B2" s="75" t="s">
        <v>80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4" t="s">
        <v>75</v>
      </c>
      <c r="C4" s="135"/>
      <c r="D4" s="136"/>
      <c r="E4" s="23"/>
      <c r="F4" s="23"/>
      <c r="G4" s="23"/>
      <c r="I4" s="134" t="s">
        <v>76</v>
      </c>
      <c r="J4" s="135"/>
      <c r="K4" s="136"/>
      <c r="N4" s="24"/>
      <c r="P4" s="134" t="s">
        <v>79</v>
      </c>
      <c r="Q4" s="135"/>
      <c r="R4" s="136"/>
      <c r="U4" s="24"/>
      <c r="V4" s="24"/>
      <c r="W4" s="23"/>
      <c r="X4" s="134" t="s">
        <v>73</v>
      </c>
      <c r="Y4" s="135"/>
      <c r="Z4" s="136"/>
      <c r="AA4" s="23"/>
      <c r="AB4" s="23"/>
    </row>
    <row r="5" spans="1:28" x14ac:dyDescent="0.25">
      <c r="A5" s="131" t="s">
        <v>27</v>
      </c>
      <c r="B5" s="129" t="s">
        <v>28</v>
      </c>
      <c r="C5" s="129" t="s">
        <v>29</v>
      </c>
      <c r="D5" s="112" t="s">
        <v>30</v>
      </c>
      <c r="E5" s="129" t="s">
        <v>31</v>
      </c>
      <c r="F5" s="112" t="s">
        <v>32</v>
      </c>
      <c r="G5" s="25"/>
      <c r="H5" s="131" t="s">
        <v>27</v>
      </c>
      <c r="I5" s="129" t="s">
        <v>28</v>
      </c>
      <c r="J5" s="129" t="s">
        <v>29</v>
      </c>
      <c r="K5" s="112" t="s">
        <v>30</v>
      </c>
      <c r="L5" s="129" t="s">
        <v>31</v>
      </c>
      <c r="M5" s="112" t="s">
        <v>32</v>
      </c>
      <c r="N5" s="24"/>
      <c r="O5" s="131" t="s">
        <v>27</v>
      </c>
      <c r="P5" s="129" t="s">
        <v>28</v>
      </c>
      <c r="Q5" s="129" t="s">
        <v>29</v>
      </c>
      <c r="R5" s="112" t="s">
        <v>30</v>
      </c>
      <c r="S5" s="129" t="s">
        <v>31</v>
      </c>
      <c r="T5" s="112" t="s">
        <v>32</v>
      </c>
      <c r="U5" s="24"/>
      <c r="V5" s="24"/>
      <c r="W5" s="131" t="s">
        <v>27</v>
      </c>
      <c r="X5" s="129" t="s">
        <v>28</v>
      </c>
      <c r="Y5" s="129" t="s">
        <v>29</v>
      </c>
      <c r="Z5" s="112" t="s">
        <v>30</v>
      </c>
      <c r="AA5" s="129" t="s">
        <v>31</v>
      </c>
      <c r="AB5" s="112" t="s">
        <v>32</v>
      </c>
    </row>
    <row r="6" spans="1:28" ht="15.75" thickBot="1" x14ac:dyDescent="0.3">
      <c r="A6" s="132"/>
      <c r="B6" s="133"/>
      <c r="C6" s="133"/>
      <c r="D6" s="120"/>
      <c r="E6" s="133"/>
      <c r="F6" s="120"/>
      <c r="G6" s="26"/>
      <c r="H6" s="132"/>
      <c r="I6" s="133"/>
      <c r="J6" s="133"/>
      <c r="K6" s="120"/>
      <c r="L6" s="133"/>
      <c r="M6" s="120"/>
      <c r="N6" s="24"/>
      <c r="O6" s="132"/>
      <c r="P6" s="133"/>
      <c r="Q6" s="133"/>
      <c r="R6" s="120"/>
      <c r="S6" s="133"/>
      <c r="T6" s="120"/>
      <c r="U6" s="24"/>
      <c r="V6" s="24"/>
      <c r="W6" s="132"/>
      <c r="X6" s="133"/>
      <c r="Y6" s="133"/>
      <c r="Z6" s="120"/>
      <c r="AA6" s="133"/>
      <c r="AB6" s="120"/>
    </row>
    <row r="7" spans="1:28" x14ac:dyDescent="0.25">
      <c r="A7" s="55" t="s">
        <v>33</v>
      </c>
      <c r="B7" s="27">
        <v>0</v>
      </c>
      <c r="C7" s="28">
        <v>0</v>
      </c>
      <c r="D7" s="29">
        <v>0</v>
      </c>
      <c r="E7" s="30">
        <f>B7-C7</f>
        <v>0</v>
      </c>
      <c r="F7" s="78">
        <v>0</v>
      </c>
      <c r="G7" s="23"/>
      <c r="H7" s="55" t="s">
        <v>33</v>
      </c>
      <c r="I7" s="27">
        <v>6</v>
      </c>
      <c r="J7" s="27">
        <v>5</v>
      </c>
      <c r="K7" s="29">
        <f>+J7/I7</f>
        <v>0.83333333333333337</v>
      </c>
      <c r="L7" s="31">
        <f>I7-J7</f>
        <v>1</v>
      </c>
      <c r="M7" s="78">
        <f>+L7/I7</f>
        <v>0.16666666666666666</v>
      </c>
      <c r="N7" s="24"/>
      <c r="O7" s="55" t="s">
        <v>33</v>
      </c>
      <c r="P7" s="27">
        <v>0</v>
      </c>
      <c r="Q7" s="28">
        <v>0</v>
      </c>
      <c r="R7" s="29">
        <f>IFERROR(Q7/P7,0)</f>
        <v>0</v>
      </c>
      <c r="S7" s="31">
        <f>P7-Q7</f>
        <v>0</v>
      </c>
      <c r="T7" s="78">
        <f>IFERROR(S7/P7,0)</f>
        <v>0</v>
      </c>
      <c r="U7" s="24"/>
      <c r="V7" s="24"/>
      <c r="W7" s="55" t="s">
        <v>33</v>
      </c>
      <c r="X7" s="27">
        <v>12</v>
      </c>
      <c r="Y7" s="27">
        <v>11</v>
      </c>
      <c r="Z7" s="29">
        <f t="shared" ref="Z7" si="0">IFERROR(Y7/X7,0)</f>
        <v>0.91666666666666663</v>
      </c>
      <c r="AA7" s="31">
        <f>X7-Y7</f>
        <v>1</v>
      </c>
      <c r="AB7" s="78">
        <f t="shared" ref="AB7:AB21" si="1">IFERROR(AA7/Z7,0)</f>
        <v>1.0909090909090911</v>
      </c>
    </row>
    <row r="8" spans="1:28" x14ac:dyDescent="0.25">
      <c r="A8" s="55" t="s">
        <v>34</v>
      </c>
      <c r="B8" s="27">
        <v>0</v>
      </c>
      <c r="C8" s="28">
        <v>0</v>
      </c>
      <c r="D8" s="29">
        <v>0</v>
      </c>
      <c r="E8" s="30">
        <f t="shared" ref="E8:E20" si="2">B8-C8</f>
        <v>0</v>
      </c>
      <c r="F8" s="78">
        <v>0</v>
      </c>
      <c r="G8" s="23"/>
      <c r="H8" s="55" t="s">
        <v>34</v>
      </c>
      <c r="I8" s="27">
        <v>1</v>
      </c>
      <c r="J8" s="27">
        <v>1</v>
      </c>
      <c r="K8" s="32">
        <f t="shared" ref="K8:K9" si="3">IFERROR(J8/I8,0)</f>
        <v>1</v>
      </c>
      <c r="L8" s="31">
        <f t="shared" ref="L8:L20" si="4">I8-J8</f>
        <v>0</v>
      </c>
      <c r="M8" s="78">
        <f>+L8/I8</f>
        <v>0</v>
      </c>
      <c r="N8" s="24"/>
      <c r="O8" s="55" t="s">
        <v>34</v>
      </c>
      <c r="P8" s="27">
        <v>0</v>
      </c>
      <c r="Q8" s="28">
        <v>0</v>
      </c>
      <c r="R8" s="29">
        <f>IFERROR(Q8/P8,0)</f>
        <v>0</v>
      </c>
      <c r="S8" s="31">
        <f t="shared" ref="S8:S20" si="5">P8-Q8</f>
        <v>0</v>
      </c>
      <c r="T8" s="78">
        <f>IFERROR(S8/P8,0)</f>
        <v>0</v>
      </c>
      <c r="U8" s="24"/>
      <c r="V8" s="24"/>
      <c r="W8" s="55" t="s">
        <v>34</v>
      </c>
      <c r="X8" s="27">
        <v>2</v>
      </c>
      <c r="Y8" s="27">
        <v>2</v>
      </c>
      <c r="Z8" s="29">
        <f>IFERROR(Y8/X8,0)</f>
        <v>1</v>
      </c>
      <c r="AA8" s="31">
        <f t="shared" ref="AA8:AA20" si="6">X8-Y8</f>
        <v>0</v>
      </c>
      <c r="AB8" s="78">
        <f t="shared" si="1"/>
        <v>0</v>
      </c>
    </row>
    <row r="9" spans="1:28" x14ac:dyDescent="0.25">
      <c r="A9" s="55" t="s">
        <v>35</v>
      </c>
      <c r="B9" s="27">
        <v>0</v>
      </c>
      <c r="C9" s="28">
        <v>0</v>
      </c>
      <c r="D9" s="32">
        <v>0</v>
      </c>
      <c r="E9" s="30">
        <f t="shared" si="2"/>
        <v>0</v>
      </c>
      <c r="F9" s="78">
        <v>0</v>
      </c>
      <c r="G9" s="23"/>
      <c r="H9" s="55" t="s">
        <v>35</v>
      </c>
      <c r="I9" s="27">
        <v>2</v>
      </c>
      <c r="J9" s="27">
        <v>2</v>
      </c>
      <c r="K9" s="32">
        <f t="shared" si="3"/>
        <v>1</v>
      </c>
      <c r="L9" s="31">
        <f t="shared" si="4"/>
        <v>0</v>
      </c>
      <c r="M9" s="78">
        <f t="shared" ref="M9:M20" si="7">+L9/I9</f>
        <v>0</v>
      </c>
      <c r="N9" s="24"/>
      <c r="O9" s="55" t="s">
        <v>35</v>
      </c>
      <c r="P9" s="27">
        <v>0</v>
      </c>
      <c r="Q9" s="28">
        <v>0</v>
      </c>
      <c r="R9" s="29">
        <f>IFERROR(Q9/P9,0)</f>
        <v>0</v>
      </c>
      <c r="S9" s="31">
        <f t="shared" si="5"/>
        <v>0</v>
      </c>
      <c r="T9" s="78">
        <f>IFERROR(S9/R9,0)</f>
        <v>0</v>
      </c>
      <c r="U9" s="24"/>
      <c r="V9" s="24"/>
      <c r="W9" s="55" t="s">
        <v>35</v>
      </c>
      <c r="X9" s="27">
        <v>0</v>
      </c>
      <c r="Y9" s="28">
        <v>0</v>
      </c>
      <c r="Z9" s="29">
        <f t="shared" ref="Z9:Z21" si="8">IFERROR(Y9/X9,0)</f>
        <v>0</v>
      </c>
      <c r="AA9" s="31">
        <f t="shared" si="6"/>
        <v>0</v>
      </c>
      <c r="AB9" s="78">
        <f t="shared" si="1"/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91">
        <v>0</v>
      </c>
      <c r="E10" s="30">
        <f t="shared" si="2"/>
        <v>0</v>
      </c>
      <c r="F10" s="78">
        <v>0</v>
      </c>
      <c r="G10" s="23"/>
      <c r="H10" s="55" t="s">
        <v>36</v>
      </c>
      <c r="I10" s="27">
        <v>3</v>
      </c>
      <c r="J10" s="27">
        <v>2</v>
      </c>
      <c r="K10" s="32">
        <f t="shared" ref="K10:K21" si="9">+J10/I10</f>
        <v>0.66666666666666663</v>
      </c>
      <c r="L10" s="31">
        <f t="shared" si="4"/>
        <v>1</v>
      </c>
      <c r="M10" s="78">
        <f t="shared" si="7"/>
        <v>0.33333333333333331</v>
      </c>
      <c r="N10" s="24"/>
      <c r="O10" s="55" t="s">
        <v>36</v>
      </c>
      <c r="P10" s="27">
        <v>0</v>
      </c>
      <c r="Q10" s="28">
        <v>0</v>
      </c>
      <c r="R10" s="29">
        <f>IFERROR(Q10/P10,0)</f>
        <v>0</v>
      </c>
      <c r="S10" s="31">
        <f t="shared" si="5"/>
        <v>0</v>
      </c>
      <c r="T10" s="78">
        <f t="shared" ref="T10:T13" si="10">IFERROR(S10/P10,0)</f>
        <v>0</v>
      </c>
      <c r="U10" s="24"/>
      <c r="V10" s="24"/>
      <c r="W10" s="55" t="s">
        <v>36</v>
      </c>
      <c r="X10" s="27">
        <v>5</v>
      </c>
      <c r="Y10" s="27">
        <v>5</v>
      </c>
      <c r="Z10" s="29">
        <f t="shared" si="8"/>
        <v>1</v>
      </c>
      <c r="AA10" s="31">
        <f t="shared" si="6"/>
        <v>0</v>
      </c>
      <c r="AB10" s="78">
        <f t="shared" si="1"/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v>0</v>
      </c>
      <c r="E11" s="30">
        <f t="shared" si="2"/>
        <v>0</v>
      </c>
      <c r="F11" s="78">
        <v>0</v>
      </c>
      <c r="G11" s="23"/>
      <c r="H11" s="55" t="s">
        <v>37</v>
      </c>
      <c r="I11" s="27">
        <v>1</v>
      </c>
      <c r="J11" s="27">
        <v>1</v>
      </c>
      <c r="K11" s="32">
        <f>IFERROR(J11/I11,0)</f>
        <v>1</v>
      </c>
      <c r="L11" s="31">
        <f t="shared" si="4"/>
        <v>0</v>
      </c>
      <c r="M11" s="78">
        <f t="shared" si="7"/>
        <v>0</v>
      </c>
      <c r="N11" s="24"/>
      <c r="O11" s="55" t="s">
        <v>37</v>
      </c>
      <c r="P11" s="27">
        <v>0</v>
      </c>
      <c r="Q11" s="28">
        <v>0</v>
      </c>
      <c r="R11" s="29">
        <f t="shared" ref="R11:R13" si="11">IFERROR(Q11/P11,0)</f>
        <v>0</v>
      </c>
      <c r="S11" s="31">
        <f t="shared" si="5"/>
        <v>0</v>
      </c>
      <c r="T11" s="78">
        <f t="shared" si="10"/>
        <v>0</v>
      </c>
      <c r="U11" s="24"/>
      <c r="V11" s="24"/>
      <c r="W11" s="55" t="s">
        <v>37</v>
      </c>
      <c r="X11" s="27">
        <v>1</v>
      </c>
      <c r="Y11" s="27">
        <v>1</v>
      </c>
      <c r="Z11" s="29">
        <f t="shared" si="8"/>
        <v>1</v>
      </c>
      <c r="AA11" s="31">
        <f t="shared" si="6"/>
        <v>0</v>
      </c>
      <c r="AB11" s="78">
        <f t="shared" si="1"/>
        <v>0</v>
      </c>
    </row>
    <row r="12" spans="1:28" x14ac:dyDescent="0.25">
      <c r="A12" s="55" t="s">
        <v>38</v>
      </c>
      <c r="B12" s="27">
        <v>1</v>
      </c>
      <c r="C12" s="28">
        <v>1</v>
      </c>
      <c r="D12" s="29">
        <v>0</v>
      </c>
      <c r="E12" s="30">
        <f t="shared" si="2"/>
        <v>0</v>
      </c>
      <c r="F12" s="78">
        <v>0</v>
      </c>
      <c r="G12" s="23"/>
      <c r="H12" s="55" t="s">
        <v>38</v>
      </c>
      <c r="I12" s="27">
        <v>0</v>
      </c>
      <c r="J12" s="28">
        <v>0</v>
      </c>
      <c r="K12" s="32">
        <f>IFERROR(J12/I12,0)</f>
        <v>0</v>
      </c>
      <c r="L12" s="31">
        <f t="shared" si="4"/>
        <v>0</v>
      </c>
      <c r="M12" s="78" t="e">
        <f t="shared" si="7"/>
        <v>#DIV/0!</v>
      </c>
      <c r="N12" s="24"/>
      <c r="O12" s="55" t="s">
        <v>38</v>
      </c>
      <c r="P12" s="27">
        <v>0</v>
      </c>
      <c r="Q12" s="28">
        <v>0</v>
      </c>
      <c r="R12" s="29">
        <f t="shared" si="11"/>
        <v>0</v>
      </c>
      <c r="S12" s="31">
        <f t="shared" si="5"/>
        <v>0</v>
      </c>
      <c r="T12" s="78">
        <f t="shared" si="10"/>
        <v>0</v>
      </c>
      <c r="U12" s="24"/>
      <c r="V12" s="24"/>
      <c r="W12" s="55" t="s">
        <v>38</v>
      </c>
      <c r="X12" s="27">
        <v>0</v>
      </c>
      <c r="Y12" s="28">
        <v>0</v>
      </c>
      <c r="Z12" s="29">
        <f t="shared" si="8"/>
        <v>0</v>
      </c>
      <c r="AA12" s="31">
        <f t="shared" si="6"/>
        <v>0</v>
      </c>
      <c r="AB12" s="78">
        <f t="shared" si="1"/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v>0</v>
      </c>
      <c r="E13" s="30">
        <f t="shared" si="2"/>
        <v>0</v>
      </c>
      <c r="F13" s="78">
        <v>0</v>
      </c>
      <c r="G13" s="23"/>
      <c r="H13" s="55" t="s">
        <v>39</v>
      </c>
      <c r="I13" s="27">
        <v>1</v>
      </c>
      <c r="J13" s="27">
        <v>1</v>
      </c>
      <c r="K13" s="32">
        <f>IFERROR(+J13/I13,0)</f>
        <v>1</v>
      </c>
      <c r="L13" s="31">
        <f t="shared" si="4"/>
        <v>0</v>
      </c>
      <c r="M13" s="78">
        <f t="shared" si="7"/>
        <v>0</v>
      </c>
      <c r="N13" s="24"/>
      <c r="O13" s="55" t="s">
        <v>39</v>
      </c>
      <c r="P13" s="27">
        <v>0</v>
      </c>
      <c r="Q13" s="28">
        <v>0</v>
      </c>
      <c r="R13" s="29">
        <f t="shared" si="11"/>
        <v>0</v>
      </c>
      <c r="S13" s="31">
        <f t="shared" si="5"/>
        <v>0</v>
      </c>
      <c r="T13" s="78">
        <f t="shared" si="10"/>
        <v>0</v>
      </c>
      <c r="U13" s="24"/>
      <c r="V13" s="24"/>
      <c r="W13" s="55" t="s">
        <v>39</v>
      </c>
      <c r="X13" s="27">
        <v>1</v>
      </c>
      <c r="Y13" s="27">
        <v>0</v>
      </c>
      <c r="Z13" s="29">
        <f t="shared" si="8"/>
        <v>0</v>
      </c>
      <c r="AA13" s="31">
        <f t="shared" si="6"/>
        <v>1</v>
      </c>
      <c r="AB13" s="78">
        <f t="shared" si="1"/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v>0</v>
      </c>
      <c r="E14" s="30">
        <f t="shared" si="2"/>
        <v>0</v>
      </c>
      <c r="F14" s="78">
        <v>0</v>
      </c>
      <c r="G14" s="23"/>
      <c r="H14" s="55" t="s">
        <v>40</v>
      </c>
      <c r="I14" s="27">
        <v>4</v>
      </c>
      <c r="J14" s="27">
        <v>4</v>
      </c>
      <c r="K14" s="32">
        <f>IFERROR(J14/I14,0)</f>
        <v>1</v>
      </c>
      <c r="L14" s="31">
        <f t="shared" si="4"/>
        <v>0</v>
      </c>
      <c r="M14" s="78">
        <f t="shared" si="7"/>
        <v>0</v>
      </c>
      <c r="N14" s="24"/>
      <c r="O14" s="55" t="s">
        <v>40</v>
      </c>
      <c r="P14" s="27">
        <v>0</v>
      </c>
      <c r="Q14" s="28">
        <v>0</v>
      </c>
      <c r="R14" s="29">
        <f>IFERROR(Q14/P14,0)</f>
        <v>0</v>
      </c>
      <c r="S14" s="31">
        <f t="shared" si="5"/>
        <v>0</v>
      </c>
      <c r="T14" s="78">
        <f>IFERROR(S14/R14,0)</f>
        <v>0</v>
      </c>
      <c r="U14" s="24"/>
      <c r="V14" s="24"/>
      <c r="W14" s="55" t="s">
        <v>40</v>
      </c>
      <c r="X14" s="27">
        <v>2</v>
      </c>
      <c r="Y14" s="27">
        <v>2</v>
      </c>
      <c r="Z14" s="29">
        <f t="shared" si="8"/>
        <v>1</v>
      </c>
      <c r="AA14" s="31">
        <f t="shared" si="6"/>
        <v>0</v>
      </c>
      <c r="AB14" s="78">
        <f t="shared" si="1"/>
        <v>0</v>
      </c>
    </row>
    <row r="15" spans="1:28" x14ac:dyDescent="0.25">
      <c r="A15" s="55" t="s">
        <v>41</v>
      </c>
      <c r="B15" s="27">
        <v>6</v>
      </c>
      <c r="C15" s="28">
        <v>5</v>
      </c>
      <c r="D15" s="29">
        <v>0</v>
      </c>
      <c r="E15" s="30">
        <f t="shared" si="2"/>
        <v>1</v>
      </c>
      <c r="F15" s="78">
        <v>0</v>
      </c>
      <c r="G15" s="23"/>
      <c r="H15" s="55" t="s">
        <v>41</v>
      </c>
      <c r="I15" s="27">
        <v>5</v>
      </c>
      <c r="J15" s="27">
        <v>5</v>
      </c>
      <c r="K15" s="32">
        <f t="shared" si="9"/>
        <v>1</v>
      </c>
      <c r="L15" s="31">
        <f t="shared" si="4"/>
        <v>0</v>
      </c>
      <c r="M15" s="78">
        <f t="shared" si="7"/>
        <v>0</v>
      </c>
      <c r="N15" s="24"/>
      <c r="O15" s="55" t="s">
        <v>41</v>
      </c>
      <c r="P15" s="27">
        <v>0</v>
      </c>
      <c r="Q15" s="28">
        <v>0</v>
      </c>
      <c r="R15" s="29">
        <f>IFERROR(Q15/P15,0)</f>
        <v>0</v>
      </c>
      <c r="S15" s="31">
        <f t="shared" si="5"/>
        <v>0</v>
      </c>
      <c r="T15" s="78">
        <f>IFERROR(S15/P15,0)</f>
        <v>0</v>
      </c>
      <c r="U15" s="24"/>
      <c r="V15" s="24"/>
      <c r="W15" s="55" t="s">
        <v>41</v>
      </c>
      <c r="X15" s="27">
        <v>1</v>
      </c>
      <c r="Y15" s="27">
        <v>1</v>
      </c>
      <c r="Z15" s="29">
        <f t="shared" si="8"/>
        <v>1</v>
      </c>
      <c r="AA15" s="31">
        <f t="shared" si="6"/>
        <v>0</v>
      </c>
      <c r="AB15" s="78">
        <f t="shared" si="1"/>
        <v>0</v>
      </c>
    </row>
    <row r="16" spans="1:28" x14ac:dyDescent="0.25">
      <c r="A16" s="55" t="s">
        <v>42</v>
      </c>
      <c r="B16" s="27">
        <v>2</v>
      </c>
      <c r="C16" s="28">
        <v>1</v>
      </c>
      <c r="D16" s="29">
        <v>0</v>
      </c>
      <c r="E16" s="30">
        <f t="shared" si="2"/>
        <v>1</v>
      </c>
      <c r="F16" s="78">
        <v>0</v>
      </c>
      <c r="G16" s="23"/>
      <c r="H16" s="55" t="s">
        <v>42</v>
      </c>
      <c r="I16" s="27">
        <v>35</v>
      </c>
      <c r="J16" s="27">
        <v>32</v>
      </c>
      <c r="K16" s="32">
        <f t="shared" si="9"/>
        <v>0.91428571428571426</v>
      </c>
      <c r="L16" s="31">
        <f t="shared" si="4"/>
        <v>3</v>
      </c>
      <c r="M16" s="78">
        <f t="shared" si="7"/>
        <v>8.5714285714285715E-2</v>
      </c>
      <c r="N16" s="24"/>
      <c r="O16" s="55" t="s">
        <v>42</v>
      </c>
      <c r="P16" s="27">
        <v>2</v>
      </c>
      <c r="Q16" s="27">
        <v>1</v>
      </c>
      <c r="R16" s="29">
        <f t="shared" ref="R16:R21" si="12">+Q16/P16</f>
        <v>0.5</v>
      </c>
      <c r="S16" s="31">
        <f t="shared" si="5"/>
        <v>1</v>
      </c>
      <c r="T16" s="78">
        <f t="shared" ref="T16:T21" si="13">+S16/P16</f>
        <v>0.5</v>
      </c>
      <c r="U16" s="24"/>
      <c r="V16" s="24"/>
      <c r="W16" s="55" t="s">
        <v>42</v>
      </c>
      <c r="X16" s="27">
        <v>16</v>
      </c>
      <c r="Y16" s="27">
        <v>16</v>
      </c>
      <c r="Z16" s="29">
        <f t="shared" si="8"/>
        <v>1</v>
      </c>
      <c r="AA16" s="31">
        <f t="shared" si="6"/>
        <v>0</v>
      </c>
      <c r="AB16" s="78">
        <f t="shared" si="1"/>
        <v>0</v>
      </c>
    </row>
    <row r="17" spans="1:28" x14ac:dyDescent="0.25">
      <c r="A17" s="55" t="s">
        <v>43</v>
      </c>
      <c r="B17" s="27">
        <v>9</v>
      </c>
      <c r="C17" s="28">
        <v>7</v>
      </c>
      <c r="D17" s="29">
        <v>0</v>
      </c>
      <c r="E17" s="30">
        <f t="shared" si="2"/>
        <v>2</v>
      </c>
      <c r="F17" s="78">
        <v>0</v>
      </c>
      <c r="G17" s="23"/>
      <c r="H17" s="55" t="s">
        <v>43</v>
      </c>
      <c r="I17" s="27">
        <v>70</v>
      </c>
      <c r="J17" s="27">
        <v>52</v>
      </c>
      <c r="K17" s="32">
        <f t="shared" si="9"/>
        <v>0.74285714285714288</v>
      </c>
      <c r="L17" s="31">
        <f t="shared" si="4"/>
        <v>18</v>
      </c>
      <c r="M17" s="78">
        <f t="shared" si="7"/>
        <v>0.25714285714285712</v>
      </c>
      <c r="N17" s="24"/>
      <c r="O17" s="55" t="s">
        <v>43</v>
      </c>
      <c r="P17" s="27">
        <v>11</v>
      </c>
      <c r="Q17" s="27">
        <v>9</v>
      </c>
      <c r="R17" s="29">
        <f t="shared" ref="R17:R19" si="14">IFERROR(Q17/P17,0)</f>
        <v>0.81818181818181823</v>
      </c>
      <c r="S17" s="31">
        <f t="shared" si="5"/>
        <v>2</v>
      </c>
      <c r="T17" s="78">
        <f t="shared" ref="T17:T19" si="15">IFERROR(S17/R17,0)</f>
        <v>2.4444444444444442</v>
      </c>
      <c r="U17" s="24"/>
      <c r="V17" s="24"/>
      <c r="W17" s="55" t="s">
        <v>43</v>
      </c>
      <c r="X17" s="27">
        <v>38</v>
      </c>
      <c r="Y17" s="27">
        <v>34</v>
      </c>
      <c r="Z17" s="29">
        <f t="shared" si="8"/>
        <v>0.89473684210526316</v>
      </c>
      <c r="AA17" s="31">
        <f t="shared" si="6"/>
        <v>4</v>
      </c>
      <c r="AB17" s="78">
        <f t="shared" si="1"/>
        <v>4.4705882352941178</v>
      </c>
    </row>
    <row r="18" spans="1:28" x14ac:dyDescent="0.25">
      <c r="A18" s="55" t="s">
        <v>44</v>
      </c>
      <c r="B18" s="27">
        <v>0</v>
      </c>
      <c r="C18" s="28">
        <v>0</v>
      </c>
      <c r="D18" s="29">
        <v>0</v>
      </c>
      <c r="E18" s="30">
        <f t="shared" si="2"/>
        <v>0</v>
      </c>
      <c r="F18" s="78">
        <v>0</v>
      </c>
      <c r="G18" s="23"/>
      <c r="H18" s="55" t="s">
        <v>44</v>
      </c>
      <c r="I18" s="27">
        <v>15</v>
      </c>
      <c r="J18" s="27">
        <v>9</v>
      </c>
      <c r="K18" s="32">
        <f t="shared" si="9"/>
        <v>0.6</v>
      </c>
      <c r="L18" s="31">
        <f t="shared" si="4"/>
        <v>6</v>
      </c>
      <c r="M18" s="78">
        <f t="shared" si="7"/>
        <v>0.4</v>
      </c>
      <c r="N18" s="24"/>
      <c r="O18" s="55" t="s">
        <v>44</v>
      </c>
      <c r="P18" s="27">
        <v>3</v>
      </c>
      <c r="Q18" s="27">
        <v>2</v>
      </c>
      <c r="R18" s="29">
        <f t="shared" si="14"/>
        <v>0.66666666666666663</v>
      </c>
      <c r="S18" s="31">
        <f t="shared" si="5"/>
        <v>1</v>
      </c>
      <c r="T18" s="78">
        <f t="shared" si="15"/>
        <v>1.5</v>
      </c>
      <c r="U18" s="24"/>
      <c r="V18" s="24"/>
      <c r="W18" s="55" t="s">
        <v>44</v>
      </c>
      <c r="X18" s="27">
        <v>41</v>
      </c>
      <c r="Y18" s="27">
        <v>37</v>
      </c>
      <c r="Z18" s="29">
        <f t="shared" si="8"/>
        <v>0.90243902439024393</v>
      </c>
      <c r="AA18" s="31">
        <f t="shared" si="6"/>
        <v>4</v>
      </c>
      <c r="AB18" s="78">
        <f t="shared" si="1"/>
        <v>4.4324324324324325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v>0</v>
      </c>
      <c r="E19" s="30">
        <f t="shared" si="2"/>
        <v>0</v>
      </c>
      <c r="F19" s="78">
        <v>0</v>
      </c>
      <c r="G19" s="23"/>
      <c r="H19" s="55" t="s">
        <v>45</v>
      </c>
      <c r="I19" s="27">
        <v>13</v>
      </c>
      <c r="J19" s="27">
        <v>11</v>
      </c>
      <c r="K19" s="32">
        <f>IFERROR(J19/I19,0)</f>
        <v>0.84615384615384615</v>
      </c>
      <c r="L19" s="31">
        <f t="shared" si="4"/>
        <v>2</v>
      </c>
      <c r="M19" s="78">
        <f t="shared" si="7"/>
        <v>0.15384615384615385</v>
      </c>
      <c r="N19" s="24"/>
      <c r="O19" s="55" t="s">
        <v>45</v>
      </c>
      <c r="P19" s="27">
        <v>3</v>
      </c>
      <c r="Q19" s="27">
        <v>3</v>
      </c>
      <c r="R19" s="29">
        <f t="shared" si="14"/>
        <v>1</v>
      </c>
      <c r="S19" s="31">
        <f t="shared" si="5"/>
        <v>0</v>
      </c>
      <c r="T19" s="78">
        <f t="shared" si="15"/>
        <v>0</v>
      </c>
      <c r="U19" s="24"/>
      <c r="V19" s="24"/>
      <c r="W19" s="55" t="s">
        <v>45</v>
      </c>
      <c r="X19" s="27">
        <v>10</v>
      </c>
      <c r="Y19" s="27">
        <v>10</v>
      </c>
      <c r="Z19" s="29">
        <f t="shared" si="8"/>
        <v>1</v>
      </c>
      <c r="AA19" s="31">
        <f t="shared" si="6"/>
        <v>0</v>
      </c>
      <c r="AB19" s="78">
        <f t="shared" si="1"/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v>0</v>
      </c>
      <c r="E20" s="30">
        <f t="shared" si="2"/>
        <v>0</v>
      </c>
      <c r="F20" s="78">
        <v>0</v>
      </c>
      <c r="G20" s="23"/>
      <c r="H20" s="56" t="s">
        <v>46</v>
      </c>
      <c r="I20" s="27">
        <v>3</v>
      </c>
      <c r="J20" s="27">
        <v>3</v>
      </c>
      <c r="K20" s="32">
        <f t="shared" si="9"/>
        <v>1</v>
      </c>
      <c r="L20" s="31">
        <f t="shared" si="4"/>
        <v>0</v>
      </c>
      <c r="M20" s="78">
        <f t="shared" si="7"/>
        <v>0</v>
      </c>
      <c r="N20" s="24"/>
      <c r="O20" s="56" t="s">
        <v>46</v>
      </c>
      <c r="P20" s="27">
        <v>1</v>
      </c>
      <c r="Q20" s="27">
        <v>0</v>
      </c>
      <c r="R20" s="29">
        <f>IFERROR(Q20/P20,0)</f>
        <v>0</v>
      </c>
      <c r="S20" s="31">
        <f t="shared" si="5"/>
        <v>1</v>
      </c>
      <c r="T20" s="78">
        <f>IFERROR(S20/P20,0)</f>
        <v>1</v>
      </c>
      <c r="U20" s="24"/>
      <c r="V20" s="24"/>
      <c r="W20" s="56" t="s">
        <v>46</v>
      </c>
      <c r="X20" s="27">
        <v>2</v>
      </c>
      <c r="Y20" s="27">
        <v>1</v>
      </c>
      <c r="Z20" s="29">
        <f t="shared" si="8"/>
        <v>0.5</v>
      </c>
      <c r="AA20" s="31">
        <f t="shared" si="6"/>
        <v>1</v>
      </c>
      <c r="AB20" s="78">
        <f t="shared" si="1"/>
        <v>2</v>
      </c>
    </row>
    <row r="21" spans="1:28" ht="15.75" thickBot="1" x14ac:dyDescent="0.3">
      <c r="A21" s="57" t="s">
        <v>15</v>
      </c>
      <c r="B21" s="58">
        <f>SUM(B7:B20)</f>
        <v>18</v>
      </c>
      <c r="C21" s="58">
        <f>SUM(C7:C20)</f>
        <v>14</v>
      </c>
      <c r="D21" s="89">
        <v>0</v>
      </c>
      <c r="E21" s="58">
        <f>SUM(E7:E20)</f>
        <v>4</v>
      </c>
      <c r="F21" s="90">
        <v>0</v>
      </c>
      <c r="G21" s="23"/>
      <c r="H21" s="57" t="s">
        <v>15</v>
      </c>
      <c r="I21" s="58">
        <f>SUM(I7:I20)</f>
        <v>159</v>
      </c>
      <c r="J21" s="58">
        <f>SUM(J7:J20)</f>
        <v>128</v>
      </c>
      <c r="K21" s="99">
        <f t="shared" si="9"/>
        <v>0.80503144654088055</v>
      </c>
      <c r="L21" s="58">
        <f>SUM(L7:L20)</f>
        <v>31</v>
      </c>
      <c r="M21" s="90">
        <f t="shared" ref="M21" si="16">+L21/I21</f>
        <v>0.19496855345911951</v>
      </c>
      <c r="N21" s="24"/>
      <c r="O21" s="57" t="s">
        <v>15</v>
      </c>
      <c r="P21" s="58">
        <f>SUM(P7:P20)</f>
        <v>20</v>
      </c>
      <c r="Q21" s="58">
        <f>SUM(Q7:Q20)</f>
        <v>15</v>
      </c>
      <c r="R21" s="89">
        <f t="shared" si="12"/>
        <v>0.75</v>
      </c>
      <c r="S21" s="58">
        <f>SUM(S7:S20)</f>
        <v>5</v>
      </c>
      <c r="T21" s="90">
        <f t="shared" si="13"/>
        <v>0.25</v>
      </c>
      <c r="U21" s="24"/>
      <c r="V21" s="24"/>
      <c r="W21" s="57" t="s">
        <v>15</v>
      </c>
      <c r="X21" s="58">
        <f>SUM(X7:X20)</f>
        <v>131</v>
      </c>
      <c r="Y21" s="58">
        <f>SUM(Y7:Y20)</f>
        <v>120</v>
      </c>
      <c r="Z21" s="89">
        <f t="shared" si="8"/>
        <v>0.91603053435114501</v>
      </c>
      <c r="AA21" s="58">
        <f>SUM(AA7:AA20)</f>
        <v>11</v>
      </c>
      <c r="AB21" s="90">
        <f t="shared" si="1"/>
        <v>12.008333333333333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3" t="s">
        <v>47</v>
      </c>
      <c r="B23" s="125" t="s">
        <v>28</v>
      </c>
      <c r="C23" s="127" t="s">
        <v>29</v>
      </c>
      <c r="D23" s="112" t="s">
        <v>30</v>
      </c>
      <c r="E23" s="129" t="s">
        <v>31</v>
      </c>
      <c r="F23" s="112" t="s">
        <v>32</v>
      </c>
      <c r="G23" s="23"/>
      <c r="H23" s="123" t="s">
        <v>47</v>
      </c>
      <c r="I23" s="125" t="s">
        <v>28</v>
      </c>
      <c r="J23" s="127" t="s">
        <v>29</v>
      </c>
      <c r="K23" s="112" t="s">
        <v>30</v>
      </c>
      <c r="L23" s="129" t="s">
        <v>31</v>
      </c>
      <c r="M23" s="112" t="s">
        <v>32</v>
      </c>
      <c r="N23" s="24"/>
      <c r="O23" s="123" t="s">
        <v>47</v>
      </c>
      <c r="P23" s="125" t="s">
        <v>28</v>
      </c>
      <c r="Q23" s="127" t="s">
        <v>29</v>
      </c>
      <c r="R23" s="112" t="s">
        <v>30</v>
      </c>
      <c r="S23" s="129" t="s">
        <v>31</v>
      </c>
      <c r="T23" s="112" t="s">
        <v>32</v>
      </c>
      <c r="U23" s="24"/>
      <c r="V23" s="24"/>
      <c r="W23" s="123" t="s">
        <v>47</v>
      </c>
      <c r="X23" s="125" t="s">
        <v>28</v>
      </c>
      <c r="Y23" s="127" t="s">
        <v>29</v>
      </c>
      <c r="Z23" s="112" t="s">
        <v>30</v>
      </c>
      <c r="AA23" s="129" t="s">
        <v>31</v>
      </c>
      <c r="AB23" s="112" t="s">
        <v>32</v>
      </c>
    </row>
    <row r="24" spans="1:28" ht="15.75" thickBot="1" x14ac:dyDescent="0.3">
      <c r="A24" s="124"/>
      <c r="B24" s="126"/>
      <c r="C24" s="128"/>
      <c r="D24" s="120"/>
      <c r="E24" s="130"/>
      <c r="F24" s="120"/>
      <c r="G24" s="23"/>
      <c r="H24" s="124"/>
      <c r="I24" s="126"/>
      <c r="J24" s="128"/>
      <c r="K24" s="120"/>
      <c r="L24" s="130"/>
      <c r="M24" s="120"/>
      <c r="N24" s="24"/>
      <c r="O24" s="124"/>
      <c r="P24" s="126"/>
      <c r="Q24" s="128"/>
      <c r="R24" s="120"/>
      <c r="S24" s="130"/>
      <c r="T24" s="120"/>
      <c r="U24" s="24"/>
      <c r="V24" s="24"/>
      <c r="W24" s="124"/>
      <c r="X24" s="126"/>
      <c r="Y24" s="128"/>
      <c r="Z24" s="120"/>
      <c r="AA24" s="130"/>
      <c r="AB24" s="120"/>
    </row>
    <row r="25" spans="1:28" x14ac:dyDescent="0.25">
      <c r="A25" s="60" t="s">
        <v>48</v>
      </c>
      <c r="B25" s="36">
        <v>0</v>
      </c>
      <c r="C25" s="36">
        <v>0</v>
      </c>
      <c r="D25" s="37">
        <v>0</v>
      </c>
      <c r="E25" s="38">
        <f>B25-C25</f>
        <v>0</v>
      </c>
      <c r="F25" s="83">
        <v>0</v>
      </c>
      <c r="G25" s="23"/>
      <c r="H25" s="60" t="s">
        <v>48</v>
      </c>
      <c r="I25" s="36">
        <v>3</v>
      </c>
      <c r="J25" s="39">
        <v>3</v>
      </c>
      <c r="K25" s="40">
        <f>IFERROR(+J25/I25,0)</f>
        <v>1</v>
      </c>
      <c r="L25" s="41">
        <f>I25-J25</f>
        <v>0</v>
      </c>
      <c r="M25" s="83">
        <f>IFERROR(+L25/I25,0)</f>
        <v>0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 t="shared" ref="T25:T35" si="17">IFERROR(S25/R25,0)</f>
        <v>0</v>
      </c>
      <c r="U25" s="24"/>
      <c r="V25" s="24"/>
      <c r="W25" s="60" t="s">
        <v>48</v>
      </c>
      <c r="X25" s="36">
        <v>6</v>
      </c>
      <c r="Y25" s="42">
        <v>0</v>
      </c>
      <c r="Z25" s="40">
        <f>IFERROR(Y25/X25,0)</f>
        <v>0</v>
      </c>
      <c r="AA25" s="41">
        <f>X25-Y25</f>
        <v>6</v>
      </c>
      <c r="AB25" s="83">
        <f>IFERROR(AA25/X25,0)</f>
        <v>1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v>0</v>
      </c>
      <c r="E26" s="38">
        <f t="shared" ref="E26:E34" si="18">B26-C26</f>
        <v>0</v>
      </c>
      <c r="F26" s="83">
        <v>0</v>
      </c>
      <c r="G26" s="23"/>
      <c r="H26" s="61" t="s">
        <v>49</v>
      </c>
      <c r="I26" s="36">
        <v>11</v>
      </c>
      <c r="J26" s="39">
        <v>9</v>
      </c>
      <c r="K26" s="37">
        <f>IFERROR(J26/I26,0)</f>
        <v>0.81818181818181823</v>
      </c>
      <c r="L26" s="41">
        <f t="shared" ref="L26:L34" si="19">I26-J26</f>
        <v>2</v>
      </c>
      <c r="M26" s="83">
        <f>IFERROR(L26/K26,0)</f>
        <v>2.4444444444444442</v>
      </c>
      <c r="N26" s="24"/>
      <c r="O26" s="61" t="s">
        <v>49</v>
      </c>
      <c r="P26" s="36">
        <v>4</v>
      </c>
      <c r="Q26" s="36">
        <v>3</v>
      </c>
      <c r="R26" s="40">
        <f t="shared" ref="R26:R35" si="20">IFERROR(Q26/P26,0)</f>
        <v>0.75</v>
      </c>
      <c r="S26" s="41">
        <f t="shared" ref="S26:S34" si="21">P26-Q26</f>
        <v>1</v>
      </c>
      <c r="T26" s="83">
        <f t="shared" si="17"/>
        <v>1.3333333333333333</v>
      </c>
      <c r="U26" s="24"/>
      <c r="V26" s="24"/>
      <c r="W26" s="61" t="s">
        <v>49</v>
      </c>
      <c r="X26" s="36">
        <v>7</v>
      </c>
      <c r="Y26" s="42">
        <v>1</v>
      </c>
      <c r="Z26" s="40">
        <f>IFERROR(Y26/X26,0)</f>
        <v>0.14285714285714285</v>
      </c>
      <c r="AA26" s="41">
        <f t="shared" ref="AA26:AA34" si="22">X26-Y26</f>
        <v>6</v>
      </c>
      <c r="AB26" s="83">
        <f>IFERROR(AA26/Z26,0)</f>
        <v>42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v>0</v>
      </c>
      <c r="E27" s="38">
        <f t="shared" si="18"/>
        <v>0</v>
      </c>
      <c r="F27" s="83">
        <v>0</v>
      </c>
      <c r="G27" s="23"/>
      <c r="H27" s="61" t="s">
        <v>50</v>
      </c>
      <c r="I27" s="36">
        <v>1</v>
      </c>
      <c r="J27" s="39">
        <v>1</v>
      </c>
      <c r="K27" s="37">
        <f>IFERROR(J27/I27,0)</f>
        <v>1</v>
      </c>
      <c r="L27" s="41">
        <f t="shared" si="19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si="20"/>
        <v>0</v>
      </c>
      <c r="S27" s="41">
        <f t="shared" si="21"/>
        <v>0</v>
      </c>
      <c r="T27" s="83">
        <f t="shared" si="17"/>
        <v>0</v>
      </c>
      <c r="U27" s="24"/>
      <c r="V27" s="24"/>
      <c r="W27" s="61" t="s">
        <v>50</v>
      </c>
      <c r="X27" s="36">
        <v>0</v>
      </c>
      <c r="Y27" s="36">
        <v>0</v>
      </c>
      <c r="Z27" s="40">
        <f>IFERROR(Y27/X27,0)</f>
        <v>0</v>
      </c>
      <c r="AA27" s="41">
        <f t="shared" si="22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4</v>
      </c>
      <c r="C28" s="36">
        <v>3</v>
      </c>
      <c r="D28" s="37">
        <v>0</v>
      </c>
      <c r="E28" s="38">
        <f t="shared" si="18"/>
        <v>1</v>
      </c>
      <c r="F28" s="83">
        <v>0</v>
      </c>
      <c r="G28" s="23"/>
      <c r="H28" s="61" t="s">
        <v>51</v>
      </c>
      <c r="I28" s="36">
        <v>48</v>
      </c>
      <c r="J28" s="39">
        <v>38</v>
      </c>
      <c r="K28" s="37">
        <f t="shared" ref="K28:K31" si="23">+J28/I28</f>
        <v>0.79166666666666663</v>
      </c>
      <c r="L28" s="41">
        <f t="shared" si="19"/>
        <v>10</v>
      </c>
      <c r="M28" s="83">
        <f t="shared" ref="M28:M31" si="24">+L28/I28</f>
        <v>0.20833333333333334</v>
      </c>
      <c r="N28" s="24"/>
      <c r="O28" s="61" t="s">
        <v>51</v>
      </c>
      <c r="P28" s="36">
        <v>5</v>
      </c>
      <c r="Q28" s="36">
        <v>4</v>
      </c>
      <c r="R28" s="40">
        <f t="shared" si="20"/>
        <v>0.8</v>
      </c>
      <c r="S28" s="41">
        <f t="shared" si="21"/>
        <v>1</v>
      </c>
      <c r="T28" s="83">
        <f t="shared" si="17"/>
        <v>1.25</v>
      </c>
      <c r="U28" s="24"/>
      <c r="V28" s="24"/>
      <c r="W28" s="61" t="s">
        <v>51</v>
      </c>
      <c r="X28" s="36">
        <v>40</v>
      </c>
      <c r="Y28" s="42">
        <v>1</v>
      </c>
      <c r="Z28" s="40">
        <f t="shared" ref="Z28" si="25">+Y28/X28</f>
        <v>2.5000000000000001E-2</v>
      </c>
      <c r="AA28" s="41">
        <f t="shared" si="22"/>
        <v>39</v>
      </c>
      <c r="AB28" s="83">
        <f t="shared" ref="AB28" si="26">+AA28/X28</f>
        <v>0.97499999999999998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v>0</v>
      </c>
      <c r="E29" s="38">
        <f t="shared" si="18"/>
        <v>0</v>
      </c>
      <c r="F29" s="83">
        <v>0</v>
      </c>
      <c r="G29" s="23"/>
      <c r="H29" s="61" t="s">
        <v>52</v>
      </c>
      <c r="I29" s="36">
        <v>1</v>
      </c>
      <c r="J29" s="39">
        <v>1</v>
      </c>
      <c r="K29" s="37">
        <f>IFERROR(J29/I29,0)</f>
        <v>1</v>
      </c>
      <c r="L29" s="41">
        <f t="shared" si="19"/>
        <v>0</v>
      </c>
      <c r="M29" s="83">
        <f>IFERROR(L29/I29,0)</f>
        <v>0</v>
      </c>
      <c r="N29" s="24"/>
      <c r="O29" s="61" t="s">
        <v>52</v>
      </c>
      <c r="P29" s="36">
        <v>3</v>
      </c>
      <c r="Q29" s="36">
        <v>2</v>
      </c>
      <c r="R29" s="40">
        <f t="shared" si="20"/>
        <v>0.66666666666666663</v>
      </c>
      <c r="S29" s="41">
        <f t="shared" si="21"/>
        <v>1</v>
      </c>
      <c r="T29" s="83">
        <f t="shared" si="17"/>
        <v>1.5</v>
      </c>
      <c r="U29" s="24"/>
      <c r="V29" s="24"/>
      <c r="W29" s="61" t="s">
        <v>52</v>
      </c>
      <c r="X29" s="36">
        <v>1</v>
      </c>
      <c r="Y29" s="42">
        <v>0</v>
      </c>
      <c r="Z29" s="40">
        <f t="shared" ref="Z29:Z35" si="27">IFERROR(Y29/X29,0)</f>
        <v>0</v>
      </c>
      <c r="AA29" s="41">
        <f t="shared" si="22"/>
        <v>1</v>
      </c>
      <c r="AB29" s="83">
        <f>IFERROR(AA29/X29,0)</f>
        <v>1</v>
      </c>
    </row>
    <row r="30" spans="1:28" x14ac:dyDescent="0.25">
      <c r="A30" s="61" t="s">
        <v>53</v>
      </c>
      <c r="B30" s="36">
        <v>1</v>
      </c>
      <c r="C30" s="36">
        <v>1</v>
      </c>
      <c r="D30" s="37">
        <v>0</v>
      </c>
      <c r="E30" s="38">
        <f t="shared" si="18"/>
        <v>0</v>
      </c>
      <c r="F30" s="83">
        <v>0</v>
      </c>
      <c r="G30" s="23"/>
      <c r="H30" s="61" t="s">
        <v>53</v>
      </c>
      <c r="I30" s="36">
        <v>4</v>
      </c>
      <c r="J30" s="39">
        <v>4</v>
      </c>
      <c r="K30" s="37">
        <f t="shared" si="23"/>
        <v>1</v>
      </c>
      <c r="L30" s="41">
        <f t="shared" si="19"/>
        <v>0</v>
      </c>
      <c r="M30" s="83">
        <f t="shared" si="24"/>
        <v>0</v>
      </c>
      <c r="N30" s="24"/>
      <c r="O30" s="61" t="s">
        <v>53</v>
      </c>
      <c r="P30" s="36">
        <v>3</v>
      </c>
      <c r="Q30" s="36">
        <v>3</v>
      </c>
      <c r="R30" s="40">
        <f t="shared" si="20"/>
        <v>1</v>
      </c>
      <c r="S30" s="41">
        <f t="shared" si="21"/>
        <v>0</v>
      </c>
      <c r="T30" s="83">
        <f t="shared" si="17"/>
        <v>0</v>
      </c>
      <c r="U30" s="24"/>
      <c r="V30" s="24"/>
      <c r="W30" s="61" t="s">
        <v>53</v>
      </c>
      <c r="X30" s="36">
        <v>7</v>
      </c>
      <c r="Y30" s="42">
        <v>0</v>
      </c>
      <c r="Z30" s="40">
        <f t="shared" si="27"/>
        <v>0</v>
      </c>
      <c r="AA30" s="41">
        <f t="shared" si="22"/>
        <v>7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v>0</v>
      </c>
      <c r="E31" s="38">
        <f t="shared" si="18"/>
        <v>0</v>
      </c>
      <c r="F31" s="83">
        <v>0</v>
      </c>
      <c r="G31" s="23"/>
      <c r="H31" s="61" t="s">
        <v>54</v>
      </c>
      <c r="I31" s="36">
        <v>2</v>
      </c>
      <c r="J31" s="39">
        <v>2</v>
      </c>
      <c r="K31" s="37">
        <f t="shared" si="23"/>
        <v>1</v>
      </c>
      <c r="L31" s="41">
        <f t="shared" si="19"/>
        <v>0</v>
      </c>
      <c r="M31" s="83">
        <f t="shared" si="24"/>
        <v>0</v>
      </c>
      <c r="N31" s="24"/>
      <c r="O31" s="61" t="s">
        <v>54</v>
      </c>
      <c r="P31" s="36">
        <v>1</v>
      </c>
      <c r="Q31" s="36">
        <v>1</v>
      </c>
      <c r="R31" s="40">
        <f t="shared" si="20"/>
        <v>1</v>
      </c>
      <c r="S31" s="41">
        <f t="shared" si="21"/>
        <v>0</v>
      </c>
      <c r="T31" s="83">
        <f t="shared" si="17"/>
        <v>0</v>
      </c>
      <c r="U31" s="24"/>
      <c r="V31" s="24"/>
      <c r="W31" s="61" t="s">
        <v>54</v>
      </c>
      <c r="X31" s="36">
        <v>3</v>
      </c>
      <c r="Y31" s="42">
        <v>0</v>
      </c>
      <c r="Z31" s="40">
        <f t="shared" si="27"/>
        <v>0</v>
      </c>
      <c r="AA31" s="41">
        <f t="shared" si="22"/>
        <v>3</v>
      </c>
      <c r="AB31" s="103">
        <f>IFERROR(AA31/Z31,0)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v>0</v>
      </c>
      <c r="E32" s="38">
        <f t="shared" si="18"/>
        <v>0</v>
      </c>
      <c r="F32" s="83">
        <v>0</v>
      </c>
      <c r="G32" s="23"/>
      <c r="H32" s="61" t="s">
        <v>55</v>
      </c>
      <c r="I32" s="36">
        <v>2</v>
      </c>
      <c r="J32" s="39">
        <v>2</v>
      </c>
      <c r="K32" s="37">
        <f>IFERROR(J32/I32,0)</f>
        <v>1</v>
      </c>
      <c r="L32" s="41">
        <f t="shared" si="19"/>
        <v>0</v>
      </c>
      <c r="M32" s="83">
        <f>IFERROR(L32/K32,0)</f>
        <v>0</v>
      </c>
      <c r="N32" s="24"/>
      <c r="O32" s="61" t="s">
        <v>55</v>
      </c>
      <c r="P32" s="36">
        <v>0</v>
      </c>
      <c r="Q32" s="36">
        <v>0</v>
      </c>
      <c r="R32" s="40">
        <f t="shared" si="20"/>
        <v>0</v>
      </c>
      <c r="S32" s="41">
        <f t="shared" si="21"/>
        <v>0</v>
      </c>
      <c r="T32" s="83">
        <f t="shared" si="17"/>
        <v>0</v>
      </c>
      <c r="U32" s="24"/>
      <c r="V32" s="24"/>
      <c r="W32" s="61" t="s">
        <v>55</v>
      </c>
      <c r="X32" s="36">
        <v>5</v>
      </c>
      <c r="Y32" s="42">
        <v>0</v>
      </c>
      <c r="Z32" s="40">
        <f t="shared" si="27"/>
        <v>0</v>
      </c>
      <c r="AA32" s="41">
        <f t="shared" si="22"/>
        <v>5</v>
      </c>
      <c r="AB32" s="103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v>0</v>
      </c>
      <c r="E33" s="38">
        <f t="shared" si="18"/>
        <v>0</v>
      </c>
      <c r="F33" s="83">
        <v>0</v>
      </c>
      <c r="G33" s="23"/>
      <c r="H33" s="61" t="s">
        <v>56</v>
      </c>
      <c r="I33" s="36">
        <v>2</v>
      </c>
      <c r="J33" s="39">
        <v>1</v>
      </c>
      <c r="K33" s="37">
        <f>IFERROR(J33/I33,0)</f>
        <v>0.5</v>
      </c>
      <c r="L33" s="41">
        <f t="shared" si="19"/>
        <v>1</v>
      </c>
      <c r="M33" s="83">
        <f>IFERROR(L33/I33,0)</f>
        <v>0.5</v>
      </c>
      <c r="N33" s="24"/>
      <c r="O33" s="61" t="s">
        <v>56</v>
      </c>
      <c r="P33" s="36">
        <v>0</v>
      </c>
      <c r="Q33" s="36">
        <v>0</v>
      </c>
      <c r="R33" s="40">
        <f t="shared" si="20"/>
        <v>0</v>
      </c>
      <c r="S33" s="41">
        <f t="shared" si="21"/>
        <v>0</v>
      </c>
      <c r="T33" s="83">
        <f t="shared" si="17"/>
        <v>0</v>
      </c>
      <c r="U33" s="24"/>
      <c r="V33" s="24"/>
      <c r="W33" s="61" t="s">
        <v>56</v>
      </c>
      <c r="X33" s="36">
        <v>0</v>
      </c>
      <c r="Y33" s="36">
        <v>0</v>
      </c>
      <c r="Z33" s="40">
        <f t="shared" si="27"/>
        <v>0</v>
      </c>
      <c r="AA33" s="41">
        <f t="shared" si="22"/>
        <v>0</v>
      </c>
      <c r="AB33" s="103">
        <f>IFERROR(AA33/Z33,0)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v>0</v>
      </c>
      <c r="E34" s="38">
        <f t="shared" si="18"/>
        <v>0</v>
      </c>
      <c r="F34" s="83">
        <v>0</v>
      </c>
      <c r="G34" s="23"/>
      <c r="H34" s="62" t="s">
        <v>57</v>
      </c>
      <c r="I34" s="36">
        <v>0</v>
      </c>
      <c r="J34" s="36">
        <v>0</v>
      </c>
      <c r="K34" s="110">
        <f>IFERROR(J34/I34,0)</f>
        <v>0</v>
      </c>
      <c r="L34" s="41">
        <f t="shared" si="19"/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 t="shared" si="20"/>
        <v>0</v>
      </c>
      <c r="S34" s="41">
        <f t="shared" si="21"/>
        <v>0</v>
      </c>
      <c r="T34" s="83">
        <f t="shared" si="17"/>
        <v>0</v>
      </c>
      <c r="U34" s="24"/>
      <c r="V34" s="24"/>
      <c r="W34" s="62" t="s">
        <v>57</v>
      </c>
      <c r="X34" s="36">
        <v>1</v>
      </c>
      <c r="Y34" s="42">
        <v>0</v>
      </c>
      <c r="Z34" s="40">
        <f t="shared" si="27"/>
        <v>0</v>
      </c>
      <c r="AA34" s="41">
        <f t="shared" si="22"/>
        <v>1</v>
      </c>
      <c r="AB34" s="83">
        <f>IFERROR(AA34/X34,0)</f>
        <v>1</v>
      </c>
    </row>
    <row r="35" spans="1:28" ht="15.75" thickBot="1" x14ac:dyDescent="0.3">
      <c r="A35" s="63" t="s">
        <v>15</v>
      </c>
      <c r="B35" s="43">
        <f>SUM(B25:B34)</f>
        <v>5</v>
      </c>
      <c r="C35" s="43">
        <f>SUM(C25:C34)</f>
        <v>4</v>
      </c>
      <c r="D35" s="45">
        <v>0</v>
      </c>
      <c r="E35" s="43">
        <f>SUM(E25:E34)</f>
        <v>1</v>
      </c>
      <c r="F35" s="97">
        <v>0</v>
      </c>
      <c r="G35" s="23"/>
      <c r="H35" s="63" t="s">
        <v>15</v>
      </c>
      <c r="I35" s="43">
        <f>SUM(I25:I34)</f>
        <v>74</v>
      </c>
      <c r="J35" s="109">
        <f>SUM(J25:J34)</f>
        <v>61</v>
      </c>
      <c r="K35" s="111">
        <f t="shared" ref="K35" si="28">+J35/I35</f>
        <v>0.82432432432432434</v>
      </c>
      <c r="L35" s="43">
        <f>SUM(L25:L34)</f>
        <v>13</v>
      </c>
      <c r="M35" s="97">
        <f t="shared" ref="M35" si="29">+L35/I35</f>
        <v>0.17567567567567569</v>
      </c>
      <c r="N35" s="24"/>
      <c r="O35" s="63" t="s">
        <v>15</v>
      </c>
      <c r="P35" s="43">
        <f>SUM(P25:P34)</f>
        <v>16</v>
      </c>
      <c r="Q35" s="43">
        <f>SUM(Q25:Q34)</f>
        <v>13</v>
      </c>
      <c r="R35" s="95">
        <f t="shared" si="20"/>
        <v>0.8125</v>
      </c>
      <c r="S35" s="96">
        <f>SUM(S25:S34)</f>
        <v>3</v>
      </c>
      <c r="T35" s="97">
        <f t="shared" si="17"/>
        <v>3.6923076923076925</v>
      </c>
      <c r="U35" s="24"/>
      <c r="V35" s="24"/>
      <c r="W35" s="63" t="s">
        <v>15</v>
      </c>
      <c r="X35" s="43">
        <f>SUM(X25:X34)</f>
        <v>70</v>
      </c>
      <c r="Y35" s="43">
        <f>SUM(Y25:Y34)</f>
        <v>2</v>
      </c>
      <c r="Z35" s="95">
        <f t="shared" si="27"/>
        <v>2.8571428571428571E-2</v>
      </c>
      <c r="AA35" s="43">
        <f>SUM(AA25:AA34)</f>
        <v>68</v>
      </c>
      <c r="AB35" s="97">
        <f>IFERROR(AA35/X35,0)</f>
        <v>0.97142857142857142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4" t="s">
        <v>58</v>
      </c>
      <c r="B37" s="116" t="s">
        <v>28</v>
      </c>
      <c r="C37" s="118" t="s">
        <v>29</v>
      </c>
      <c r="D37" s="112" t="s">
        <v>30</v>
      </c>
      <c r="E37" s="121" t="s">
        <v>31</v>
      </c>
      <c r="F37" s="112" t="s">
        <v>32</v>
      </c>
      <c r="G37" s="23"/>
      <c r="H37" s="114" t="s">
        <v>58</v>
      </c>
      <c r="I37" s="116" t="s">
        <v>28</v>
      </c>
      <c r="J37" s="118" t="s">
        <v>29</v>
      </c>
      <c r="K37" s="112" t="s">
        <v>30</v>
      </c>
      <c r="L37" s="121" t="s">
        <v>31</v>
      </c>
      <c r="M37" s="112" t="s">
        <v>32</v>
      </c>
      <c r="N37" s="24"/>
      <c r="O37" s="114" t="s">
        <v>58</v>
      </c>
      <c r="P37" s="116" t="s">
        <v>28</v>
      </c>
      <c r="Q37" s="118" t="s">
        <v>29</v>
      </c>
      <c r="R37" s="112" t="s">
        <v>30</v>
      </c>
      <c r="S37" s="121" t="s">
        <v>31</v>
      </c>
      <c r="T37" s="112" t="s">
        <v>32</v>
      </c>
      <c r="U37" s="24"/>
      <c r="V37" s="24"/>
      <c r="W37" s="114" t="s">
        <v>58</v>
      </c>
      <c r="X37" s="116" t="s">
        <v>28</v>
      </c>
      <c r="Y37" s="118" t="s">
        <v>29</v>
      </c>
      <c r="Z37" s="112" t="s">
        <v>30</v>
      </c>
      <c r="AA37" s="121" t="s">
        <v>31</v>
      </c>
      <c r="AB37" s="112" t="s">
        <v>32</v>
      </c>
    </row>
    <row r="38" spans="1:28" ht="15.75" thickBot="1" x14ac:dyDescent="0.3">
      <c r="A38" s="115"/>
      <c r="B38" s="117"/>
      <c r="C38" s="119"/>
      <c r="D38" s="120"/>
      <c r="E38" s="122"/>
      <c r="F38" s="113"/>
      <c r="G38" s="23"/>
      <c r="H38" s="115"/>
      <c r="I38" s="117"/>
      <c r="J38" s="119"/>
      <c r="K38" s="120"/>
      <c r="L38" s="122"/>
      <c r="M38" s="113"/>
      <c r="N38" s="24"/>
      <c r="O38" s="115"/>
      <c r="P38" s="117"/>
      <c r="Q38" s="119"/>
      <c r="R38" s="120"/>
      <c r="S38" s="122"/>
      <c r="T38" s="113"/>
      <c r="U38" s="24"/>
      <c r="V38" s="24"/>
      <c r="W38" s="115"/>
      <c r="X38" s="117"/>
      <c r="Y38" s="119"/>
      <c r="Z38" s="120"/>
      <c r="AA38" s="122"/>
      <c r="AB38" s="113"/>
    </row>
    <row r="39" spans="1:28" x14ac:dyDescent="0.25">
      <c r="A39" s="64" t="s">
        <v>59</v>
      </c>
      <c r="B39" s="47">
        <v>0</v>
      </c>
      <c r="C39" s="47">
        <v>0</v>
      </c>
      <c r="D39" s="50">
        <v>0</v>
      </c>
      <c r="E39" s="49">
        <f>B39-C39</f>
        <v>0</v>
      </c>
      <c r="F39" s="92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47">
        <v>0</v>
      </c>
      <c r="Y39" s="47">
        <v>0</v>
      </c>
      <c r="Z39" s="48">
        <f>IFERROR(Y39/X39,0)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72</v>
      </c>
      <c r="C40" s="47">
        <v>57</v>
      </c>
      <c r="D40" s="48">
        <v>0</v>
      </c>
      <c r="E40" s="49">
        <f t="shared" ref="E40:E46" si="30">B40-C40</f>
        <v>15</v>
      </c>
      <c r="F40" s="92">
        <v>0</v>
      </c>
      <c r="G40" s="23"/>
      <c r="H40" s="64" t="s">
        <v>60</v>
      </c>
      <c r="I40" s="47">
        <v>754</v>
      </c>
      <c r="J40" s="47">
        <v>637</v>
      </c>
      <c r="K40" s="48">
        <f t="shared" ref="K40:K47" si="31">+J40/I40</f>
        <v>0.84482758620689657</v>
      </c>
      <c r="L40" s="51">
        <f t="shared" ref="L40:L46" si="32">I40-J40</f>
        <v>117</v>
      </c>
      <c r="M40" s="92">
        <f t="shared" ref="M40:M47" si="33">+L40/I40</f>
        <v>0.15517241379310345</v>
      </c>
      <c r="N40" s="24"/>
      <c r="O40" s="64" t="s">
        <v>60</v>
      </c>
      <c r="P40" s="47">
        <v>124</v>
      </c>
      <c r="Q40" s="47">
        <v>105</v>
      </c>
      <c r="R40" s="48">
        <f t="shared" ref="R40:R47" si="34">+Q40/P40</f>
        <v>0.84677419354838712</v>
      </c>
      <c r="S40" s="51">
        <f t="shared" ref="S40:S46" si="35">P40-Q40</f>
        <v>19</v>
      </c>
      <c r="T40" s="92">
        <f t="shared" ref="T40:T47" si="36">+S40/P40</f>
        <v>0.15322580645161291</v>
      </c>
      <c r="U40" s="24"/>
      <c r="V40" s="24"/>
      <c r="W40" s="64" t="s">
        <v>60</v>
      </c>
      <c r="X40" s="52">
        <v>861</v>
      </c>
      <c r="Y40" s="52">
        <v>861</v>
      </c>
      <c r="Z40" s="48">
        <f t="shared" ref="Z40:Z47" si="37">+Y40/X40</f>
        <v>1</v>
      </c>
      <c r="AA40" s="51">
        <f t="shared" ref="AA40:AA46" si="38">X40-Y40</f>
        <v>0</v>
      </c>
      <c r="AB40" s="92">
        <f t="shared" ref="AB40:AB47" si="39">+AA40/X40</f>
        <v>0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0</v>
      </c>
      <c r="E41" s="49">
        <f t="shared" si="30"/>
        <v>0</v>
      </c>
      <c r="F41" s="92">
        <v>0</v>
      </c>
      <c r="G41" s="23"/>
      <c r="H41" s="64" t="s">
        <v>61</v>
      </c>
      <c r="I41" s="47">
        <v>3</v>
      </c>
      <c r="J41" s="47">
        <v>3</v>
      </c>
      <c r="K41" s="48">
        <f t="shared" ref="K41:K42" si="40">IFERROR(J41/I41,0)</f>
        <v>1</v>
      </c>
      <c r="L41" s="51">
        <f t="shared" si="32"/>
        <v>0</v>
      </c>
      <c r="M41" s="92">
        <f t="shared" ref="M41:M42" si="41">IFERROR(L41/K41,0)</f>
        <v>0</v>
      </c>
      <c r="N41" s="24"/>
      <c r="O41" s="64" t="s">
        <v>61</v>
      </c>
      <c r="P41" s="47">
        <v>2</v>
      </c>
      <c r="Q41" s="47">
        <v>2</v>
      </c>
      <c r="R41" s="48">
        <f>IFERROR(Q41/P41,0)</f>
        <v>1</v>
      </c>
      <c r="S41" s="51">
        <f t="shared" si="35"/>
        <v>0</v>
      </c>
      <c r="T41" s="92">
        <f>IFERROR(S41/R41,0)</f>
        <v>0</v>
      </c>
      <c r="U41" s="24"/>
      <c r="V41" s="24"/>
      <c r="W41" s="64" t="s">
        <v>61</v>
      </c>
      <c r="X41" s="52">
        <v>2</v>
      </c>
      <c r="Y41" s="52">
        <v>2</v>
      </c>
      <c r="Z41" s="48">
        <f>IFERROR(Y41/X41,0)</f>
        <v>1</v>
      </c>
      <c r="AA41" s="51">
        <f t="shared" si="38"/>
        <v>0</v>
      </c>
      <c r="AB41" s="92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0</v>
      </c>
      <c r="E42" s="49">
        <f t="shared" si="30"/>
        <v>0</v>
      </c>
      <c r="F42" s="92">
        <v>0</v>
      </c>
      <c r="G42" s="23"/>
      <c r="H42" s="64" t="s">
        <v>62</v>
      </c>
      <c r="I42" s="47">
        <v>1</v>
      </c>
      <c r="J42" s="47">
        <v>1</v>
      </c>
      <c r="K42" s="48">
        <f t="shared" si="40"/>
        <v>1</v>
      </c>
      <c r="L42" s="51">
        <f t="shared" si="32"/>
        <v>0</v>
      </c>
      <c r="M42" s="92">
        <f t="shared" si="41"/>
        <v>0</v>
      </c>
      <c r="N42" s="24"/>
      <c r="O42" s="64" t="s">
        <v>62</v>
      </c>
      <c r="P42" s="47"/>
      <c r="Q42" s="47"/>
      <c r="R42" s="48">
        <f>IFERROR(Q42/P42,0)</f>
        <v>0</v>
      </c>
      <c r="S42" s="51">
        <f t="shared" si="35"/>
        <v>0</v>
      </c>
      <c r="T42" s="92">
        <f>IFERROR(S42/P42,0)</f>
        <v>0</v>
      </c>
      <c r="U42" s="24"/>
      <c r="V42" s="24"/>
      <c r="W42" s="64" t="s">
        <v>62</v>
      </c>
      <c r="X42" s="52">
        <v>11</v>
      </c>
      <c r="Y42" s="52">
        <v>11</v>
      </c>
      <c r="Z42" s="48">
        <f>IFERROR(Y42/X42,0)</f>
        <v>1</v>
      </c>
      <c r="AA42" s="51">
        <f t="shared" si="38"/>
        <v>0</v>
      </c>
      <c r="AB42" s="92">
        <f>IFERROR(AA42/Z42,0)</f>
        <v>0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v>0</v>
      </c>
      <c r="E43" s="49">
        <f t="shared" si="30"/>
        <v>0</v>
      </c>
      <c r="F43" s="92">
        <v>0</v>
      </c>
      <c r="G43" s="23"/>
      <c r="H43" s="64" t="s">
        <v>63</v>
      </c>
      <c r="I43" s="47">
        <v>40</v>
      </c>
      <c r="J43" s="47">
        <v>32</v>
      </c>
      <c r="K43" s="48">
        <f t="shared" si="31"/>
        <v>0.8</v>
      </c>
      <c r="L43" s="51">
        <f t="shared" si="32"/>
        <v>8</v>
      </c>
      <c r="M43" s="92">
        <f t="shared" si="33"/>
        <v>0.2</v>
      </c>
      <c r="N43" s="24"/>
      <c r="O43" s="64" t="s">
        <v>63</v>
      </c>
      <c r="P43" s="47">
        <v>2</v>
      </c>
      <c r="Q43" s="47">
        <v>1</v>
      </c>
      <c r="R43" s="48">
        <f>IFERROR(Q43/P43,0)</f>
        <v>0.5</v>
      </c>
      <c r="S43" s="51">
        <f t="shared" si="35"/>
        <v>1</v>
      </c>
      <c r="T43" s="92">
        <f>IFERROR(S43/P43,0)</f>
        <v>0.5</v>
      </c>
      <c r="U43" s="24"/>
      <c r="V43" s="24"/>
      <c r="W43" s="64" t="s">
        <v>63</v>
      </c>
      <c r="X43" s="52">
        <v>77</v>
      </c>
      <c r="Y43" s="52">
        <v>77</v>
      </c>
      <c r="Z43" s="48">
        <f>IFERROR(Y43/X43,0)</f>
        <v>1</v>
      </c>
      <c r="AA43" s="51">
        <f t="shared" si="38"/>
        <v>0</v>
      </c>
      <c r="AB43" s="92">
        <f>IFERROR(AA43/Z43,0)</f>
        <v>0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0</v>
      </c>
      <c r="E44" s="49">
        <f t="shared" si="30"/>
        <v>0</v>
      </c>
      <c r="F44" s="92">
        <v>0</v>
      </c>
      <c r="G44" s="23"/>
      <c r="H44" s="64" t="s">
        <v>64</v>
      </c>
      <c r="I44" s="47">
        <v>2</v>
      </c>
      <c r="J44" s="47">
        <v>2</v>
      </c>
      <c r="K44" s="48">
        <f>IFERROR(J44/I44,0)</f>
        <v>1</v>
      </c>
      <c r="L44" s="51">
        <f t="shared" si="32"/>
        <v>0</v>
      </c>
      <c r="M44" s="92">
        <f>IFERROR(L44/K44,0)</f>
        <v>0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35"/>
        <v>0</v>
      </c>
      <c r="T44" s="92">
        <f>IFERROR(S44/P44,0)</f>
        <v>0</v>
      </c>
      <c r="U44" s="24"/>
      <c r="V44" s="24"/>
      <c r="W44" s="64" t="s">
        <v>64</v>
      </c>
      <c r="X44" s="52">
        <v>7</v>
      </c>
      <c r="Y44" s="52">
        <v>7</v>
      </c>
      <c r="Z44" s="48">
        <f>IFERROR(Y44/X44,0)</f>
        <v>1</v>
      </c>
      <c r="AA44" s="51">
        <f t="shared" si="38"/>
        <v>0</v>
      </c>
      <c r="AB44" s="92">
        <f>IFERROR(AA44/Z44,0)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v>0</v>
      </c>
      <c r="E45" s="49">
        <f t="shared" si="30"/>
        <v>0</v>
      </c>
      <c r="F45" s="92">
        <v>0</v>
      </c>
      <c r="G45" s="23"/>
      <c r="H45" s="64" t="s">
        <v>65</v>
      </c>
      <c r="I45" s="47">
        <v>16</v>
      </c>
      <c r="J45" s="47">
        <v>14</v>
      </c>
      <c r="K45" s="48">
        <f t="shared" si="31"/>
        <v>0.875</v>
      </c>
      <c r="L45" s="51">
        <f t="shared" si="32"/>
        <v>2</v>
      </c>
      <c r="M45" s="92">
        <f t="shared" si="33"/>
        <v>0.125</v>
      </c>
      <c r="N45" s="24"/>
      <c r="O45" s="64" t="s">
        <v>65</v>
      </c>
      <c r="P45" s="47">
        <v>2</v>
      </c>
      <c r="Q45" s="47">
        <v>2</v>
      </c>
      <c r="R45" s="48">
        <f>IFERROR(Q45/P45,0)</f>
        <v>1</v>
      </c>
      <c r="S45" s="51">
        <f t="shared" si="35"/>
        <v>0</v>
      </c>
      <c r="T45" s="92">
        <f>IFERROR(S45/R45,0)</f>
        <v>0</v>
      </c>
      <c r="U45" s="24"/>
      <c r="V45" s="24"/>
      <c r="W45" s="64" t="s">
        <v>65</v>
      </c>
      <c r="X45" s="52">
        <v>49</v>
      </c>
      <c r="Y45" s="52">
        <v>49</v>
      </c>
      <c r="Z45" s="48">
        <f t="shared" ref="Z45:Z46" si="42">IFERROR(Y45/X45,0)</f>
        <v>1</v>
      </c>
      <c r="AA45" s="51">
        <f t="shared" si="38"/>
        <v>0</v>
      </c>
      <c r="AB45" s="92">
        <f>IFERROR(AA45/Z45,0)</f>
        <v>0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v>0</v>
      </c>
      <c r="E46" s="49">
        <f t="shared" si="30"/>
        <v>0</v>
      </c>
      <c r="F46" s="92">
        <v>0</v>
      </c>
      <c r="G46" s="23"/>
      <c r="H46" s="65" t="s">
        <v>66</v>
      </c>
      <c r="I46" s="47">
        <v>18</v>
      </c>
      <c r="J46" s="47">
        <v>17</v>
      </c>
      <c r="K46" s="107">
        <f t="shared" si="31"/>
        <v>0.94444444444444442</v>
      </c>
      <c r="L46" s="51">
        <f t="shared" si="32"/>
        <v>1</v>
      </c>
      <c r="M46" s="92">
        <f t="shared" si="33"/>
        <v>5.5555555555555552E-2</v>
      </c>
      <c r="N46" s="24"/>
      <c r="O46" s="65" t="s">
        <v>66</v>
      </c>
      <c r="P46" s="47">
        <v>7</v>
      </c>
      <c r="Q46" s="47">
        <v>5</v>
      </c>
      <c r="R46" s="48">
        <f t="shared" si="34"/>
        <v>0.7142857142857143</v>
      </c>
      <c r="S46" s="51">
        <f t="shared" si="35"/>
        <v>2</v>
      </c>
      <c r="T46" s="92">
        <f t="shared" si="36"/>
        <v>0.2857142857142857</v>
      </c>
      <c r="U46" s="24"/>
      <c r="V46" s="24"/>
      <c r="W46" s="65" t="s">
        <v>66</v>
      </c>
      <c r="X46" s="52">
        <v>47</v>
      </c>
      <c r="Y46" s="52">
        <v>47</v>
      </c>
      <c r="Z46" s="48">
        <f t="shared" si="42"/>
        <v>1</v>
      </c>
      <c r="AA46" s="51">
        <f t="shared" si="38"/>
        <v>0</v>
      </c>
      <c r="AB46" s="92">
        <f>IFERROR(AA46/Z46,0)</f>
        <v>0</v>
      </c>
    </row>
    <row r="47" spans="1:28" ht="15.75" thickBot="1" x14ac:dyDescent="0.3">
      <c r="A47" s="53" t="s">
        <v>15</v>
      </c>
      <c r="B47" s="54">
        <f>SUM(B39:B46)</f>
        <v>72</v>
      </c>
      <c r="C47" s="54">
        <f>SUM(C39:C46)</f>
        <v>57</v>
      </c>
      <c r="D47" s="93">
        <v>0</v>
      </c>
      <c r="E47" s="54">
        <f>SUM(E39:E46)</f>
        <v>15</v>
      </c>
      <c r="F47" s="94">
        <v>0</v>
      </c>
      <c r="G47" s="23"/>
      <c r="H47" s="53" t="s">
        <v>15</v>
      </c>
      <c r="I47" s="54">
        <f>SUM(I39:I46)</f>
        <v>834</v>
      </c>
      <c r="J47" s="106">
        <f>SUM(J39:J46)</f>
        <v>706</v>
      </c>
      <c r="K47" s="108">
        <f t="shared" si="31"/>
        <v>0.84652278177458029</v>
      </c>
      <c r="L47" s="54">
        <f>SUM(L39:L46)</f>
        <v>128</v>
      </c>
      <c r="M47" s="94">
        <f t="shared" si="33"/>
        <v>0.15347721822541965</v>
      </c>
      <c r="N47" s="24"/>
      <c r="O47" s="53" t="s">
        <v>15</v>
      </c>
      <c r="P47" s="54">
        <f>SUM(P39:P46)</f>
        <v>137</v>
      </c>
      <c r="Q47" s="54">
        <f>SUM(Q39:Q46)</f>
        <v>115</v>
      </c>
      <c r="R47" s="93">
        <f t="shared" si="34"/>
        <v>0.83941605839416056</v>
      </c>
      <c r="S47" s="54">
        <f>SUM(S39:S46)</f>
        <v>22</v>
      </c>
      <c r="T47" s="94">
        <f t="shared" si="36"/>
        <v>0.16058394160583941</v>
      </c>
      <c r="U47" s="24"/>
      <c r="V47" s="24"/>
      <c r="W47" s="53" t="s">
        <v>15</v>
      </c>
      <c r="X47" s="54">
        <f>SUM(X39:X46)</f>
        <v>1054</v>
      </c>
      <c r="Y47" s="54">
        <f>SUM(Y39:Y46)</f>
        <v>1054</v>
      </c>
      <c r="Z47" s="101">
        <f t="shared" si="37"/>
        <v>1</v>
      </c>
      <c r="AA47" s="54">
        <f>SUM(AA39:AA46)</f>
        <v>0</v>
      </c>
      <c r="AB47" s="94">
        <f t="shared" si="39"/>
        <v>0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95</v>
      </c>
      <c r="C49" s="67">
        <f>SUM(C47,C35,C21)</f>
        <v>75</v>
      </c>
      <c r="D49" s="68"/>
      <c r="E49" s="67">
        <f>SUM(E47,E35,E21)</f>
        <v>20</v>
      </c>
      <c r="F49" s="69"/>
      <c r="G49" s="23"/>
      <c r="H49" s="66" t="s">
        <v>15</v>
      </c>
      <c r="I49" s="67">
        <f>SUM(I47,I35,I21)</f>
        <v>1067</v>
      </c>
      <c r="J49" s="67">
        <f>SUM(J47,J35,J21)</f>
        <v>895</v>
      </c>
      <c r="K49" s="68"/>
      <c r="L49" s="67">
        <f>SUM(L47,L35,L21)</f>
        <v>172</v>
      </c>
      <c r="M49" s="69"/>
      <c r="N49" s="24"/>
      <c r="O49" s="66" t="s">
        <v>15</v>
      </c>
      <c r="P49" s="67">
        <f>SUM(P47,P35,P21)</f>
        <v>173</v>
      </c>
      <c r="Q49" s="67">
        <f>SUM(Q47,Q35,Q21)</f>
        <v>143</v>
      </c>
      <c r="R49" s="68"/>
      <c r="S49" s="67">
        <f>SUM(S47,S35,S21)</f>
        <v>30</v>
      </c>
      <c r="T49" s="69"/>
      <c r="U49" s="24"/>
      <c r="V49" s="24"/>
      <c r="W49" s="66" t="s">
        <v>15</v>
      </c>
      <c r="X49" s="67">
        <f>SUM(X47,X35,X21)</f>
        <v>1255</v>
      </c>
      <c r="Y49" s="67">
        <f>SUM(Y47,Y35,Y21)</f>
        <v>1176</v>
      </c>
      <c r="Z49" s="68"/>
      <c r="AA49" s="67">
        <f>SUM(AA47,AA35,AA21)</f>
        <v>79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workbookViewId="0">
      <selection activeCell="X39" sqref="X39:Y3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6" max="6" width="13.5703125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5703125" customWidth="1"/>
    <col min="16" max="16" width="19" customWidth="1"/>
    <col min="17" max="17" width="13.7109375" customWidth="1"/>
    <col min="20" max="20" width="13.5703125" customWidth="1"/>
    <col min="23" max="23" width="21.28515625" customWidth="1"/>
    <col min="24" max="24" width="18.7109375" customWidth="1"/>
    <col min="25" max="25" width="14" customWidth="1"/>
    <col min="26" max="26" width="16.28515625" customWidth="1"/>
    <col min="27" max="27" width="17.7109375" customWidth="1"/>
    <col min="28" max="28" width="19.7109375" customWidth="1"/>
  </cols>
  <sheetData>
    <row r="1" spans="1:28" x14ac:dyDescent="0.25">
      <c r="B1" s="72" t="s">
        <v>78</v>
      </c>
      <c r="C1" s="73"/>
      <c r="D1" s="74"/>
      <c r="E1" s="71"/>
    </row>
    <row r="2" spans="1:28" ht="15.75" thickBot="1" x14ac:dyDescent="0.3">
      <c r="B2" s="75" t="s">
        <v>81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4" t="s">
        <v>75</v>
      </c>
      <c r="C4" s="135"/>
      <c r="D4" s="136"/>
      <c r="E4" s="23"/>
      <c r="F4" s="23"/>
      <c r="G4" s="23"/>
      <c r="I4" s="134" t="s">
        <v>76</v>
      </c>
      <c r="J4" s="135"/>
      <c r="K4" s="136"/>
      <c r="N4" s="24"/>
      <c r="P4" s="134" t="s">
        <v>79</v>
      </c>
      <c r="Q4" s="135"/>
      <c r="R4" s="136"/>
      <c r="U4" s="24"/>
      <c r="V4" s="24"/>
      <c r="W4" s="23"/>
      <c r="X4" s="134" t="s">
        <v>73</v>
      </c>
      <c r="Y4" s="135"/>
      <c r="Z4" s="136"/>
      <c r="AA4" s="23"/>
      <c r="AB4" s="23"/>
    </row>
    <row r="5" spans="1:28" x14ac:dyDescent="0.25">
      <c r="A5" s="131" t="s">
        <v>27</v>
      </c>
      <c r="B5" s="129" t="s">
        <v>28</v>
      </c>
      <c r="C5" s="129" t="s">
        <v>29</v>
      </c>
      <c r="D5" s="112" t="s">
        <v>30</v>
      </c>
      <c r="E5" s="129" t="s">
        <v>31</v>
      </c>
      <c r="F5" s="112" t="s">
        <v>32</v>
      </c>
      <c r="G5" s="25"/>
      <c r="H5" s="131" t="s">
        <v>27</v>
      </c>
      <c r="I5" s="129" t="s">
        <v>28</v>
      </c>
      <c r="J5" s="129" t="s">
        <v>29</v>
      </c>
      <c r="K5" s="112" t="s">
        <v>30</v>
      </c>
      <c r="L5" s="129" t="s">
        <v>31</v>
      </c>
      <c r="M5" s="112" t="s">
        <v>32</v>
      </c>
      <c r="N5" s="24"/>
      <c r="O5" s="131" t="s">
        <v>27</v>
      </c>
      <c r="P5" s="129" t="s">
        <v>28</v>
      </c>
      <c r="Q5" s="129" t="s">
        <v>29</v>
      </c>
      <c r="R5" s="112" t="s">
        <v>30</v>
      </c>
      <c r="S5" s="129" t="s">
        <v>31</v>
      </c>
      <c r="T5" s="112" t="s">
        <v>32</v>
      </c>
      <c r="U5" s="24"/>
      <c r="V5" s="24"/>
      <c r="W5" s="131" t="s">
        <v>27</v>
      </c>
      <c r="X5" s="129" t="s">
        <v>28</v>
      </c>
      <c r="Y5" s="129" t="s">
        <v>29</v>
      </c>
      <c r="Z5" s="112" t="s">
        <v>30</v>
      </c>
      <c r="AA5" s="129" t="s">
        <v>31</v>
      </c>
      <c r="AB5" s="112" t="s">
        <v>32</v>
      </c>
    </row>
    <row r="6" spans="1:28" ht="15.75" thickBot="1" x14ac:dyDescent="0.3">
      <c r="A6" s="132"/>
      <c r="B6" s="133"/>
      <c r="C6" s="133"/>
      <c r="D6" s="120"/>
      <c r="E6" s="133"/>
      <c r="F6" s="120"/>
      <c r="G6" s="26"/>
      <c r="H6" s="132"/>
      <c r="I6" s="133"/>
      <c r="J6" s="133"/>
      <c r="K6" s="120"/>
      <c r="L6" s="133"/>
      <c r="M6" s="120"/>
      <c r="N6" s="24"/>
      <c r="O6" s="132"/>
      <c r="P6" s="133"/>
      <c r="Q6" s="133"/>
      <c r="R6" s="120"/>
      <c r="S6" s="133"/>
      <c r="T6" s="120"/>
      <c r="U6" s="24"/>
      <c r="V6" s="24"/>
      <c r="W6" s="132"/>
      <c r="X6" s="133"/>
      <c r="Y6" s="133"/>
      <c r="Z6" s="120"/>
      <c r="AA6" s="133"/>
      <c r="AB6" s="120"/>
    </row>
    <row r="7" spans="1:28" x14ac:dyDescent="0.25">
      <c r="A7" s="55" t="s">
        <v>33</v>
      </c>
      <c r="B7" s="27">
        <v>0</v>
      </c>
      <c r="C7" s="28">
        <v>0</v>
      </c>
      <c r="D7" s="29">
        <f t="shared" ref="D7:D13" si="0">IFERROR(C7/B7,0)</f>
        <v>0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8</v>
      </c>
      <c r="J7" s="27">
        <v>6</v>
      </c>
      <c r="K7" s="29">
        <f>+J7/I7</f>
        <v>0.75</v>
      </c>
      <c r="L7" s="31">
        <f>I7-J7</f>
        <v>2</v>
      </c>
      <c r="M7" s="78">
        <f>+L7/I7</f>
        <v>0.25</v>
      </c>
      <c r="N7" s="24"/>
      <c r="O7" s="55" t="s">
        <v>33</v>
      </c>
      <c r="P7" s="27">
        <v>0</v>
      </c>
      <c r="Q7" s="28">
        <v>0</v>
      </c>
      <c r="R7" s="29">
        <f t="shared" ref="R7:R18" si="1">IFERROR(Q7/P7,0)</f>
        <v>0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1</v>
      </c>
      <c r="Y7" s="27">
        <v>0</v>
      </c>
      <c r="Z7" s="29">
        <f>IFERROR(Y7/X7,0)</f>
        <v>0</v>
      </c>
      <c r="AA7" s="31">
        <f>X7-Y7</f>
        <v>1</v>
      </c>
      <c r="AB7" s="78"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si="0"/>
        <v>0</v>
      </c>
      <c r="E8" s="30">
        <f t="shared" ref="E8:E20" si="2">B8-C8</f>
        <v>0</v>
      </c>
      <c r="F8" s="78">
        <f>IFERROR(E8/D8,0)</f>
        <v>0</v>
      </c>
      <c r="G8" s="23"/>
      <c r="H8" s="55" t="s">
        <v>34</v>
      </c>
      <c r="I8" s="27">
        <v>1</v>
      </c>
      <c r="J8" s="27">
        <v>0</v>
      </c>
      <c r="K8" s="32">
        <f t="shared" ref="K8" si="3">IFERROR(J8/I8,0)</f>
        <v>0</v>
      </c>
      <c r="L8" s="31">
        <f t="shared" ref="L8:L20" si="4">I8-J8</f>
        <v>1</v>
      </c>
      <c r="M8" s="78">
        <f>IFERROR(L8/I8,0)</f>
        <v>1</v>
      </c>
      <c r="N8" s="24"/>
      <c r="O8" s="55" t="s">
        <v>34</v>
      </c>
      <c r="P8" s="27">
        <v>0</v>
      </c>
      <c r="Q8" s="28">
        <v>0</v>
      </c>
      <c r="R8" s="29">
        <f t="shared" si="1"/>
        <v>0</v>
      </c>
      <c r="S8" s="31">
        <f t="shared" ref="S8:S20" si="5">P8-Q8</f>
        <v>0</v>
      </c>
      <c r="T8" s="78">
        <f>IFERROR(S8/P8,0)</f>
        <v>0</v>
      </c>
      <c r="U8" s="24"/>
      <c r="V8" s="24"/>
      <c r="W8" s="55" t="s">
        <v>34</v>
      </c>
      <c r="X8" s="27">
        <v>0</v>
      </c>
      <c r="Y8" s="28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2"/>
        <v>0</v>
      </c>
      <c r="F9" s="78">
        <f>IFERROR(E9/B9,0)</f>
        <v>0</v>
      </c>
      <c r="G9" s="23"/>
      <c r="H9" s="55" t="s">
        <v>35</v>
      </c>
      <c r="I9" s="27">
        <v>3</v>
      </c>
      <c r="J9" s="27">
        <v>3</v>
      </c>
      <c r="K9" s="32">
        <v>0</v>
      </c>
      <c r="L9" s="31">
        <f t="shared" si="4"/>
        <v>0</v>
      </c>
      <c r="M9" s="78">
        <f>IFERROR(L9/I9,0)</f>
        <v>0</v>
      </c>
      <c r="N9" s="24"/>
      <c r="O9" s="55" t="s">
        <v>35</v>
      </c>
      <c r="P9" s="27">
        <v>1</v>
      </c>
      <c r="Q9" s="27">
        <v>1</v>
      </c>
      <c r="R9" s="29">
        <f t="shared" si="1"/>
        <v>1</v>
      </c>
      <c r="S9" s="31">
        <f t="shared" si="5"/>
        <v>0</v>
      </c>
      <c r="T9" s="78">
        <f>IFERROR(S9/R9,0)</f>
        <v>0</v>
      </c>
      <c r="U9" s="24"/>
      <c r="V9" s="24"/>
      <c r="W9" s="55" t="s">
        <v>35</v>
      </c>
      <c r="X9" s="27">
        <v>2</v>
      </c>
      <c r="Y9" s="27">
        <v>2</v>
      </c>
      <c r="Z9" s="29">
        <f>IFERROR(Y9/X9,0)</f>
        <v>1</v>
      </c>
      <c r="AA9" s="31">
        <f t="shared" si="6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2"/>
        <v>0</v>
      </c>
      <c r="F10" s="78">
        <f t="shared" ref="F10:F13" si="7">IFERROR(E10/B10,0)</f>
        <v>0</v>
      </c>
      <c r="G10" s="23"/>
      <c r="H10" s="55" t="s">
        <v>36</v>
      </c>
      <c r="I10" s="27">
        <v>4</v>
      </c>
      <c r="J10" s="27">
        <v>3</v>
      </c>
      <c r="K10" s="32">
        <f t="shared" ref="K10:K21" si="8">+J10/I10</f>
        <v>0.75</v>
      </c>
      <c r="L10" s="31">
        <f t="shared" si="4"/>
        <v>1</v>
      </c>
      <c r="M10" s="78">
        <f t="shared" ref="M10:M21" si="9">+L10/I10</f>
        <v>0.25</v>
      </c>
      <c r="N10" s="24"/>
      <c r="O10" s="55" t="s">
        <v>36</v>
      </c>
      <c r="P10" s="27">
        <v>1</v>
      </c>
      <c r="Q10" s="27">
        <v>1</v>
      </c>
      <c r="R10" s="29">
        <f t="shared" si="1"/>
        <v>1</v>
      </c>
      <c r="S10" s="31">
        <f t="shared" si="5"/>
        <v>0</v>
      </c>
      <c r="T10" s="78">
        <f t="shared" ref="T10:T13" si="10">IFERROR(S10/P10,0)</f>
        <v>0</v>
      </c>
      <c r="U10" s="24"/>
      <c r="V10" s="24"/>
      <c r="W10" s="55" t="s">
        <v>36</v>
      </c>
      <c r="X10" s="27">
        <v>1</v>
      </c>
      <c r="Y10" s="27">
        <v>0</v>
      </c>
      <c r="Z10" s="29">
        <f>IFERROR(Y10/X10,0)</f>
        <v>0</v>
      </c>
      <c r="AA10" s="31">
        <f t="shared" si="6"/>
        <v>1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2"/>
        <v>0</v>
      </c>
      <c r="F11" s="78">
        <f t="shared" si="7"/>
        <v>0</v>
      </c>
      <c r="G11" s="23"/>
      <c r="H11" s="55" t="s">
        <v>37</v>
      </c>
      <c r="I11" s="27">
        <v>1</v>
      </c>
      <c r="J11" s="27">
        <v>0</v>
      </c>
      <c r="K11" s="32">
        <v>0</v>
      </c>
      <c r="L11" s="31">
        <f t="shared" si="4"/>
        <v>1</v>
      </c>
      <c r="M11" s="78">
        <f>IFERROR(L11/I11,0)</f>
        <v>1</v>
      </c>
      <c r="N11" s="24"/>
      <c r="O11" s="55" t="s">
        <v>37</v>
      </c>
      <c r="P11" s="27">
        <v>0</v>
      </c>
      <c r="Q11" s="28">
        <v>0</v>
      </c>
      <c r="R11" s="29">
        <f t="shared" si="1"/>
        <v>0</v>
      </c>
      <c r="S11" s="31">
        <f t="shared" si="5"/>
        <v>0</v>
      </c>
      <c r="T11" s="78">
        <f t="shared" si="10"/>
        <v>0</v>
      </c>
      <c r="U11" s="24"/>
      <c r="V11" s="24"/>
      <c r="W11" s="55" t="s">
        <v>37</v>
      </c>
      <c r="X11" s="27">
        <v>0</v>
      </c>
      <c r="Y11" s="28">
        <v>0</v>
      </c>
      <c r="Z11" s="29">
        <f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2"/>
        <v>0</v>
      </c>
      <c r="F12" s="78">
        <f t="shared" si="7"/>
        <v>0</v>
      </c>
      <c r="G12" s="23"/>
      <c r="H12" s="55" t="s">
        <v>38</v>
      </c>
      <c r="I12" s="27">
        <v>3</v>
      </c>
      <c r="J12" s="27">
        <v>3</v>
      </c>
      <c r="K12" s="32">
        <f t="shared" si="8"/>
        <v>1</v>
      </c>
      <c r="L12" s="31">
        <f t="shared" si="4"/>
        <v>0</v>
      </c>
      <c r="M12" s="78">
        <f t="shared" si="9"/>
        <v>0</v>
      </c>
      <c r="N12" s="24"/>
      <c r="O12" s="55" t="s">
        <v>38</v>
      </c>
      <c r="P12" s="27">
        <v>0</v>
      </c>
      <c r="Q12" s="28">
        <v>0</v>
      </c>
      <c r="R12" s="29">
        <f t="shared" si="1"/>
        <v>0</v>
      </c>
      <c r="S12" s="31">
        <f t="shared" si="5"/>
        <v>0</v>
      </c>
      <c r="T12" s="78">
        <f t="shared" si="10"/>
        <v>0</v>
      </c>
      <c r="U12" s="24"/>
      <c r="V12" s="24"/>
      <c r="W12" s="55" t="s">
        <v>38</v>
      </c>
      <c r="X12" s="27">
        <v>0</v>
      </c>
      <c r="Y12" s="28">
        <v>0</v>
      </c>
      <c r="Z12" s="29">
        <f t="shared" ref="Z12:Z17" si="11">IFERROR(Y12/X12,0)</f>
        <v>0</v>
      </c>
      <c r="AA12" s="31">
        <f t="shared" si="6"/>
        <v>0</v>
      </c>
      <c r="AB12" s="78">
        <f t="shared" ref="AB12:AB13" si="12"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2"/>
        <v>0</v>
      </c>
      <c r="F13" s="78">
        <f t="shared" si="7"/>
        <v>0</v>
      </c>
      <c r="G13" s="23"/>
      <c r="H13" s="55" t="s">
        <v>39</v>
      </c>
      <c r="I13" s="27">
        <v>3</v>
      </c>
      <c r="J13" s="27">
        <v>3</v>
      </c>
      <c r="K13" s="32">
        <f t="shared" ref="K13:K14" si="13">IFERROR(J13/I13,0)</f>
        <v>1</v>
      </c>
      <c r="L13" s="31">
        <f t="shared" si="4"/>
        <v>0</v>
      </c>
      <c r="M13" s="78">
        <f>IFERROR(L13/I13,0)</f>
        <v>0</v>
      </c>
      <c r="N13" s="24"/>
      <c r="O13" s="55" t="s">
        <v>39</v>
      </c>
      <c r="P13" s="27">
        <v>0</v>
      </c>
      <c r="Q13" s="28">
        <v>0</v>
      </c>
      <c r="R13" s="29">
        <f t="shared" si="1"/>
        <v>0</v>
      </c>
      <c r="S13" s="31">
        <f t="shared" si="5"/>
        <v>0</v>
      </c>
      <c r="T13" s="78">
        <f t="shared" si="10"/>
        <v>0</v>
      </c>
      <c r="U13" s="24"/>
      <c r="V13" s="24"/>
      <c r="W13" s="55" t="s">
        <v>39</v>
      </c>
      <c r="X13" s="27">
        <v>0</v>
      </c>
      <c r="Y13" s="28">
        <v>0</v>
      </c>
      <c r="Z13" s="29">
        <f t="shared" si="11"/>
        <v>0</v>
      </c>
      <c r="AA13" s="31">
        <f t="shared" si="6"/>
        <v>0</v>
      </c>
      <c r="AB13" s="78">
        <f t="shared" si="12"/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f t="shared" ref="D14:D15" si="14">IFERROR(C14/B14,0)</f>
        <v>0</v>
      </c>
      <c r="E14" s="30">
        <f t="shared" si="2"/>
        <v>0</v>
      </c>
      <c r="F14" s="78">
        <f t="shared" ref="F14:F15" si="15">IFERROR(E14/D14,0)</f>
        <v>0</v>
      </c>
      <c r="G14" s="23"/>
      <c r="H14" s="55" t="s">
        <v>40</v>
      </c>
      <c r="I14" s="27">
        <v>1</v>
      </c>
      <c r="J14" s="27">
        <v>1</v>
      </c>
      <c r="K14" s="32">
        <f t="shared" si="13"/>
        <v>1</v>
      </c>
      <c r="L14" s="31">
        <f t="shared" si="4"/>
        <v>0</v>
      </c>
      <c r="M14" s="78">
        <f>IFERROR(L14/I14,0)</f>
        <v>0</v>
      </c>
      <c r="N14" s="24"/>
      <c r="O14" s="55" t="s">
        <v>40</v>
      </c>
      <c r="P14" s="27">
        <v>0</v>
      </c>
      <c r="Q14" s="28">
        <v>0</v>
      </c>
      <c r="R14" s="29">
        <f t="shared" si="1"/>
        <v>0</v>
      </c>
      <c r="S14" s="31">
        <f t="shared" si="5"/>
        <v>0</v>
      </c>
      <c r="T14" s="78">
        <f>IFERROR(S14/R14,0)</f>
        <v>0</v>
      </c>
      <c r="U14" s="24"/>
      <c r="V14" s="24"/>
      <c r="W14" s="55" t="s">
        <v>40</v>
      </c>
      <c r="X14" s="27">
        <v>0</v>
      </c>
      <c r="Y14" s="28">
        <v>0</v>
      </c>
      <c r="Z14" s="29">
        <f t="shared" si="11"/>
        <v>0</v>
      </c>
      <c r="AA14" s="31">
        <f t="shared" si="6"/>
        <v>0</v>
      </c>
      <c r="AB14" s="78">
        <f t="shared" ref="AB14:AB16" si="16">IFERROR(AA14/Z14,0)</f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f t="shared" si="14"/>
        <v>0</v>
      </c>
      <c r="E15" s="30">
        <f t="shared" si="2"/>
        <v>0</v>
      </c>
      <c r="F15" s="78">
        <f t="shared" si="15"/>
        <v>0</v>
      </c>
      <c r="G15" s="23"/>
      <c r="H15" s="55" t="s">
        <v>41</v>
      </c>
      <c r="I15" s="27">
        <v>2</v>
      </c>
      <c r="J15" s="27">
        <v>2</v>
      </c>
      <c r="K15" s="32">
        <f t="shared" si="8"/>
        <v>1</v>
      </c>
      <c r="L15" s="31">
        <f t="shared" si="4"/>
        <v>0</v>
      </c>
      <c r="M15" s="78">
        <f t="shared" si="9"/>
        <v>0</v>
      </c>
      <c r="N15" s="24"/>
      <c r="O15" s="55" t="s">
        <v>41</v>
      </c>
      <c r="P15" s="27">
        <v>0</v>
      </c>
      <c r="Q15" s="28">
        <v>0</v>
      </c>
      <c r="R15" s="29">
        <f t="shared" si="1"/>
        <v>0</v>
      </c>
      <c r="S15" s="31">
        <f t="shared" si="5"/>
        <v>0</v>
      </c>
      <c r="T15" s="78">
        <f>IFERROR(S15/P15,0)</f>
        <v>0</v>
      </c>
      <c r="U15" s="24"/>
      <c r="V15" s="24"/>
      <c r="W15" s="55" t="s">
        <v>41</v>
      </c>
      <c r="X15" s="27">
        <v>1</v>
      </c>
      <c r="Y15" s="27">
        <v>1</v>
      </c>
      <c r="Z15" s="29">
        <f t="shared" si="11"/>
        <v>1</v>
      </c>
      <c r="AA15" s="31">
        <f t="shared" si="6"/>
        <v>0</v>
      </c>
      <c r="AB15" s="78">
        <f t="shared" si="16"/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f>IFERROR(+C16/B16,0)</f>
        <v>0</v>
      </c>
      <c r="E16" s="30">
        <f t="shared" si="2"/>
        <v>0</v>
      </c>
      <c r="F16" s="78">
        <f>IFERROR(+E16/B16,0)</f>
        <v>0</v>
      </c>
      <c r="G16" s="23"/>
      <c r="H16" s="55" t="s">
        <v>42</v>
      </c>
      <c r="I16" s="27">
        <v>34</v>
      </c>
      <c r="J16" s="27">
        <v>25</v>
      </c>
      <c r="K16" s="32">
        <f t="shared" si="8"/>
        <v>0.73529411764705888</v>
      </c>
      <c r="L16" s="31">
        <f t="shared" si="4"/>
        <v>9</v>
      </c>
      <c r="M16" s="78">
        <f t="shared" si="9"/>
        <v>0.26470588235294118</v>
      </c>
      <c r="N16" s="24"/>
      <c r="O16" s="55" t="s">
        <v>42</v>
      </c>
      <c r="P16" s="27">
        <v>2</v>
      </c>
      <c r="Q16" s="27">
        <v>1</v>
      </c>
      <c r="R16" s="29">
        <f t="shared" si="1"/>
        <v>0.5</v>
      </c>
      <c r="S16" s="31">
        <f t="shared" si="5"/>
        <v>1</v>
      </c>
      <c r="T16" s="78">
        <f>IFERROR(S16/P16,0)</f>
        <v>0.5</v>
      </c>
      <c r="U16" s="24"/>
      <c r="V16" s="24"/>
      <c r="W16" s="55" t="s">
        <v>42</v>
      </c>
      <c r="X16" s="27">
        <v>6</v>
      </c>
      <c r="Y16" s="27">
        <v>5</v>
      </c>
      <c r="Z16" s="29">
        <f t="shared" si="11"/>
        <v>0.83333333333333337</v>
      </c>
      <c r="AA16" s="31">
        <f t="shared" si="6"/>
        <v>1</v>
      </c>
      <c r="AB16" s="78">
        <f t="shared" si="16"/>
        <v>1.2</v>
      </c>
    </row>
    <row r="17" spans="1:28" x14ac:dyDescent="0.25">
      <c r="A17" s="55" t="s">
        <v>43</v>
      </c>
      <c r="B17" s="27">
        <v>3</v>
      </c>
      <c r="C17" s="28">
        <v>2</v>
      </c>
      <c r="D17" s="29">
        <f t="shared" ref="D17:D18" si="17">IFERROR(+C17/B17,0)</f>
        <v>0.66666666666666663</v>
      </c>
      <c r="E17" s="30">
        <f t="shared" si="2"/>
        <v>1</v>
      </c>
      <c r="F17" s="98">
        <f>+D17/E17</f>
        <v>0.66666666666666663</v>
      </c>
      <c r="G17" s="23"/>
      <c r="H17" s="55" t="s">
        <v>43</v>
      </c>
      <c r="I17" s="27">
        <v>54</v>
      </c>
      <c r="J17" s="27">
        <v>36</v>
      </c>
      <c r="K17" s="32">
        <f t="shared" si="8"/>
        <v>0.66666666666666663</v>
      </c>
      <c r="L17" s="31">
        <f t="shared" si="4"/>
        <v>18</v>
      </c>
      <c r="M17" s="78">
        <f t="shared" si="9"/>
        <v>0.33333333333333331</v>
      </c>
      <c r="N17" s="24"/>
      <c r="O17" s="55" t="s">
        <v>43</v>
      </c>
      <c r="P17" s="27">
        <v>7</v>
      </c>
      <c r="Q17" s="27">
        <v>6</v>
      </c>
      <c r="R17" s="29">
        <f t="shared" si="1"/>
        <v>0.8571428571428571</v>
      </c>
      <c r="S17" s="31">
        <f t="shared" si="5"/>
        <v>1</v>
      </c>
      <c r="T17" s="78">
        <f>+R17/S17</f>
        <v>0.8571428571428571</v>
      </c>
      <c r="U17" s="24"/>
      <c r="V17" s="24"/>
      <c r="W17" s="55" t="s">
        <v>43</v>
      </c>
      <c r="X17" s="27">
        <v>13</v>
      </c>
      <c r="Y17" s="27">
        <v>13</v>
      </c>
      <c r="Z17" s="29">
        <f t="shared" si="11"/>
        <v>1</v>
      </c>
      <c r="AA17" s="31">
        <f t="shared" si="6"/>
        <v>0</v>
      </c>
      <c r="AB17" s="78" t="e">
        <f>+Z17/AA17</f>
        <v>#DIV/0!</v>
      </c>
    </row>
    <row r="18" spans="1:28" x14ac:dyDescent="0.25">
      <c r="A18" s="55" t="s">
        <v>44</v>
      </c>
      <c r="B18" s="27">
        <v>0</v>
      </c>
      <c r="C18" s="28">
        <v>0</v>
      </c>
      <c r="D18" s="29">
        <f t="shared" si="17"/>
        <v>0</v>
      </c>
      <c r="E18" s="30">
        <f t="shared" si="2"/>
        <v>0</v>
      </c>
      <c r="F18" s="98">
        <f t="shared" ref="F18:F19" si="18">IFERROR(+E18/D18,0)</f>
        <v>0</v>
      </c>
      <c r="G18" s="23"/>
      <c r="H18" s="55" t="s">
        <v>44</v>
      </c>
      <c r="I18" s="27">
        <v>13</v>
      </c>
      <c r="J18" s="27">
        <v>8</v>
      </c>
      <c r="K18" s="32">
        <f t="shared" si="8"/>
        <v>0.61538461538461542</v>
      </c>
      <c r="L18" s="31">
        <f t="shared" si="4"/>
        <v>5</v>
      </c>
      <c r="M18" s="78">
        <f t="shared" si="9"/>
        <v>0.38461538461538464</v>
      </c>
      <c r="N18" s="24"/>
      <c r="O18" s="55" t="s">
        <v>44</v>
      </c>
      <c r="P18" s="27">
        <v>1</v>
      </c>
      <c r="Q18" s="27">
        <v>1</v>
      </c>
      <c r="R18" s="29">
        <f t="shared" si="1"/>
        <v>1</v>
      </c>
      <c r="S18" s="31">
        <f t="shared" si="5"/>
        <v>0</v>
      </c>
      <c r="T18" s="78">
        <f>IFERROR(S18/P18,0)</f>
        <v>0</v>
      </c>
      <c r="U18" s="24"/>
      <c r="V18" s="24"/>
      <c r="W18" s="55" t="s">
        <v>44</v>
      </c>
      <c r="X18" s="27">
        <v>18</v>
      </c>
      <c r="Y18" s="27">
        <v>16</v>
      </c>
      <c r="Z18" s="29">
        <f>IFERROR(Y18/X18,0)</f>
        <v>0.88888888888888884</v>
      </c>
      <c r="AA18" s="31">
        <f t="shared" si="6"/>
        <v>2</v>
      </c>
      <c r="AB18" s="78">
        <f>+Z18/1</f>
        <v>0.88888888888888884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f>IFERROR(C19/B19,0)</f>
        <v>0</v>
      </c>
      <c r="E19" s="30">
        <f t="shared" si="2"/>
        <v>0</v>
      </c>
      <c r="F19" s="98">
        <f t="shared" si="18"/>
        <v>0</v>
      </c>
      <c r="G19" s="23"/>
      <c r="H19" s="55" t="s">
        <v>45</v>
      </c>
      <c r="I19" s="27">
        <v>15</v>
      </c>
      <c r="J19" s="27">
        <v>9</v>
      </c>
      <c r="K19" s="32">
        <f>IFERROR(J19/I19,0)</f>
        <v>0.6</v>
      </c>
      <c r="L19" s="31">
        <f t="shared" si="4"/>
        <v>6</v>
      </c>
      <c r="M19" s="78">
        <f>IFERROR(L19/I19,0)</f>
        <v>0.4</v>
      </c>
      <c r="N19" s="24"/>
      <c r="O19" s="55" t="s">
        <v>45</v>
      </c>
      <c r="P19" s="27">
        <v>1</v>
      </c>
      <c r="Q19" s="27">
        <v>1</v>
      </c>
      <c r="R19" s="29">
        <f>IFERROR(Q19/P19,0)</f>
        <v>1</v>
      </c>
      <c r="S19" s="31">
        <f t="shared" si="5"/>
        <v>0</v>
      </c>
      <c r="T19" s="78">
        <f t="shared" ref="T19:T21" si="19">IFERROR(S19/P19,0)</f>
        <v>0</v>
      </c>
      <c r="U19" s="24"/>
      <c r="V19" s="24"/>
      <c r="W19" s="55" t="s">
        <v>45</v>
      </c>
      <c r="X19" s="27">
        <v>7</v>
      </c>
      <c r="Y19" s="27">
        <v>6</v>
      </c>
      <c r="Z19" s="29">
        <f>IFERROR(Y19/X19,0)</f>
        <v>0.8571428571428571</v>
      </c>
      <c r="AA19" s="31">
        <f t="shared" si="6"/>
        <v>1</v>
      </c>
      <c r="AB19" s="78">
        <f>IFERROR(AA19/X19,0)</f>
        <v>0.14285714285714285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f>IFERROR(C20/B20,0)</f>
        <v>0</v>
      </c>
      <c r="E20" s="30">
        <f t="shared" si="2"/>
        <v>0</v>
      </c>
      <c r="F20" s="78">
        <f>IFERROR(E20/D20,0)</f>
        <v>0</v>
      </c>
      <c r="G20" s="23"/>
      <c r="H20" s="56" t="s">
        <v>46</v>
      </c>
      <c r="I20" s="27">
        <v>3</v>
      </c>
      <c r="J20" s="27">
        <v>3</v>
      </c>
      <c r="K20" s="32">
        <f t="shared" si="8"/>
        <v>1</v>
      </c>
      <c r="L20" s="31">
        <f t="shared" si="4"/>
        <v>0</v>
      </c>
      <c r="M20" s="78">
        <f t="shared" si="9"/>
        <v>0</v>
      </c>
      <c r="N20" s="24"/>
      <c r="O20" s="56" t="s">
        <v>46</v>
      </c>
      <c r="P20" s="27">
        <v>1</v>
      </c>
      <c r="Q20" s="27">
        <v>1</v>
      </c>
      <c r="R20" s="29">
        <f>IFERROR(Q20/P20,0)</f>
        <v>1</v>
      </c>
      <c r="S20" s="31">
        <f t="shared" si="5"/>
        <v>0</v>
      </c>
      <c r="T20" s="78">
        <f t="shared" si="19"/>
        <v>0</v>
      </c>
      <c r="U20" s="24"/>
      <c r="V20" s="24"/>
      <c r="W20" s="56" t="s">
        <v>46</v>
      </c>
      <c r="X20" s="27">
        <v>2</v>
      </c>
      <c r="Y20" s="27">
        <v>2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3</v>
      </c>
      <c r="C21" s="58">
        <f>SUM(C7:C20)</f>
        <v>2</v>
      </c>
      <c r="D21" s="89">
        <f>IFERROR(C21/B21,0)</f>
        <v>0.66666666666666663</v>
      </c>
      <c r="E21" s="58">
        <f>SUM(E7:E20)</f>
        <v>1</v>
      </c>
      <c r="F21" s="105">
        <f>+D21/E21</f>
        <v>0.66666666666666663</v>
      </c>
      <c r="G21" s="23"/>
      <c r="H21" s="57" t="s">
        <v>15</v>
      </c>
      <c r="I21" s="58">
        <f>SUM(I7:I20)</f>
        <v>145</v>
      </c>
      <c r="J21" s="58">
        <f>SUM(J7:J20)</f>
        <v>102</v>
      </c>
      <c r="K21" s="99">
        <f t="shared" si="8"/>
        <v>0.70344827586206893</v>
      </c>
      <c r="L21" s="58">
        <f>SUM(L7:L20)</f>
        <v>43</v>
      </c>
      <c r="M21" s="90">
        <f t="shared" si="9"/>
        <v>0.29655172413793102</v>
      </c>
      <c r="N21" s="24"/>
      <c r="O21" s="57" t="s">
        <v>15</v>
      </c>
      <c r="P21" s="58">
        <f>SUM(P7:P20)</f>
        <v>14</v>
      </c>
      <c r="Q21" s="58">
        <f>SUM(Q7:Q20)</f>
        <v>12</v>
      </c>
      <c r="R21" s="89">
        <f>IFERROR(Q21/P21,0)</f>
        <v>0.8571428571428571</v>
      </c>
      <c r="S21" s="58">
        <f>SUM(S7:S20)</f>
        <v>2</v>
      </c>
      <c r="T21" s="90">
        <f t="shared" si="19"/>
        <v>0.14285714285714285</v>
      </c>
      <c r="U21" s="24"/>
      <c r="V21" s="24"/>
      <c r="W21" s="57" t="s">
        <v>15</v>
      </c>
      <c r="X21" s="58">
        <f>SUM(X7:X20)</f>
        <v>51</v>
      </c>
      <c r="Y21" s="58">
        <f>SUM(Y7:Y20)</f>
        <v>45</v>
      </c>
      <c r="Z21" s="89">
        <f>IFERROR(Y21/X21,0)</f>
        <v>0.88235294117647056</v>
      </c>
      <c r="AA21" s="58">
        <f>SUM(AA7:AA20)</f>
        <v>6</v>
      </c>
      <c r="AB21" s="90">
        <f>IFERROR(AA21/X21,0)</f>
        <v>0.11764705882352941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3" t="s">
        <v>47</v>
      </c>
      <c r="B23" s="125" t="s">
        <v>28</v>
      </c>
      <c r="C23" s="127" t="s">
        <v>29</v>
      </c>
      <c r="D23" s="112" t="s">
        <v>30</v>
      </c>
      <c r="E23" s="129" t="s">
        <v>31</v>
      </c>
      <c r="F23" s="112" t="s">
        <v>32</v>
      </c>
      <c r="G23" s="23"/>
      <c r="H23" s="123" t="s">
        <v>47</v>
      </c>
      <c r="I23" s="125" t="s">
        <v>28</v>
      </c>
      <c r="J23" s="127" t="s">
        <v>29</v>
      </c>
      <c r="K23" s="112" t="s">
        <v>30</v>
      </c>
      <c r="L23" s="129" t="s">
        <v>31</v>
      </c>
      <c r="M23" s="112" t="s">
        <v>32</v>
      </c>
      <c r="N23" s="24"/>
      <c r="O23" s="123" t="s">
        <v>47</v>
      </c>
      <c r="P23" s="125" t="s">
        <v>28</v>
      </c>
      <c r="Q23" s="127" t="s">
        <v>29</v>
      </c>
      <c r="R23" s="112" t="s">
        <v>30</v>
      </c>
      <c r="S23" s="129" t="s">
        <v>31</v>
      </c>
      <c r="T23" s="112" t="s">
        <v>32</v>
      </c>
      <c r="U23" s="24"/>
      <c r="V23" s="24"/>
      <c r="W23" s="123" t="s">
        <v>47</v>
      </c>
      <c r="X23" s="125" t="s">
        <v>28</v>
      </c>
      <c r="Y23" s="127" t="s">
        <v>29</v>
      </c>
      <c r="Z23" s="112" t="s">
        <v>30</v>
      </c>
      <c r="AA23" s="129" t="s">
        <v>31</v>
      </c>
      <c r="AB23" s="112" t="s">
        <v>32</v>
      </c>
    </row>
    <row r="24" spans="1:28" ht="15.75" thickBot="1" x14ac:dyDescent="0.3">
      <c r="A24" s="124"/>
      <c r="B24" s="126"/>
      <c r="C24" s="128"/>
      <c r="D24" s="120"/>
      <c r="E24" s="130"/>
      <c r="F24" s="120"/>
      <c r="G24" s="23"/>
      <c r="H24" s="124"/>
      <c r="I24" s="126"/>
      <c r="J24" s="128"/>
      <c r="K24" s="120"/>
      <c r="L24" s="130"/>
      <c r="M24" s="120"/>
      <c r="N24" s="24"/>
      <c r="O24" s="124"/>
      <c r="P24" s="126"/>
      <c r="Q24" s="128"/>
      <c r="R24" s="120"/>
      <c r="S24" s="130"/>
      <c r="T24" s="120"/>
      <c r="U24" s="24"/>
      <c r="V24" s="24"/>
      <c r="W24" s="124"/>
      <c r="X24" s="126"/>
      <c r="Y24" s="128"/>
      <c r="Z24" s="120"/>
      <c r="AA24" s="130"/>
      <c r="AB24" s="120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>IFERROR(E25/B25,0)</f>
        <v>0</v>
      </c>
      <c r="G25" s="23"/>
      <c r="H25" s="60" t="s">
        <v>48</v>
      </c>
      <c r="I25" s="36">
        <v>6</v>
      </c>
      <c r="J25" s="39">
        <v>4</v>
      </c>
      <c r="K25" s="40">
        <f>IFERROR(J25/I25,0)</f>
        <v>0.66666666666666663</v>
      </c>
      <c r="L25" s="41">
        <f>I25-J25</f>
        <v>2</v>
      </c>
      <c r="M25" s="83">
        <v>0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>IFERROR(S25/P25,0)</f>
        <v>0</v>
      </c>
      <c r="U25" s="24"/>
      <c r="V25" s="24"/>
      <c r="W25" s="60" t="s">
        <v>48</v>
      </c>
      <c r="X25" s="36">
        <v>4</v>
      </c>
      <c r="Y25" s="42">
        <v>2</v>
      </c>
      <c r="Z25" s="40">
        <f>IFERROR(Y25/X25,0)</f>
        <v>0.5</v>
      </c>
      <c r="AA25" s="41">
        <f>X25-Y25</f>
        <v>2</v>
      </c>
      <c r="AB25" s="83">
        <f>IFERROR(AA25/Z25,0)</f>
        <v>4</v>
      </c>
    </row>
    <row r="26" spans="1:28" x14ac:dyDescent="0.25">
      <c r="A26" s="61" t="s">
        <v>49</v>
      </c>
      <c r="B26" s="36">
        <v>1</v>
      </c>
      <c r="C26" s="36">
        <v>1</v>
      </c>
      <c r="D26" s="37">
        <f t="shared" ref="D26" si="20">IFERROR(C26/B26,0)</f>
        <v>1</v>
      </c>
      <c r="E26" s="38">
        <f t="shared" ref="E26:E34" si="21">B26-C26</f>
        <v>0</v>
      </c>
      <c r="F26" s="83">
        <f>IFERROR(E26/B26,0)</f>
        <v>0</v>
      </c>
      <c r="G26" s="23"/>
      <c r="H26" s="61" t="s">
        <v>49</v>
      </c>
      <c r="I26" s="36">
        <v>11</v>
      </c>
      <c r="J26" s="39">
        <v>9</v>
      </c>
      <c r="K26" s="37">
        <f>+J26/I26</f>
        <v>0.81818181818181823</v>
      </c>
      <c r="L26" s="41">
        <f t="shared" ref="L26:L33" si="22">I26-J26</f>
        <v>2</v>
      </c>
      <c r="M26" s="83">
        <f t="shared" ref="M26:M31" si="23">+L26/I26</f>
        <v>0.18181818181818182</v>
      </c>
      <c r="N26" s="24"/>
      <c r="O26" s="61" t="s">
        <v>49</v>
      </c>
      <c r="P26" s="36">
        <v>3</v>
      </c>
      <c r="Q26" s="36">
        <v>2</v>
      </c>
      <c r="R26" s="40">
        <f>IFERROR(Q26/P26,0)</f>
        <v>0.66666666666666663</v>
      </c>
      <c r="S26" s="41">
        <f t="shared" ref="S26:S34" si="24">P26-Q26</f>
        <v>1</v>
      </c>
      <c r="T26" s="83">
        <f>IFERROR(S26/P26,0)</f>
        <v>0.33333333333333331</v>
      </c>
      <c r="U26" s="24"/>
      <c r="V26" s="24"/>
      <c r="W26" s="61" t="s">
        <v>49</v>
      </c>
      <c r="X26" s="36">
        <v>4</v>
      </c>
      <c r="Y26" s="42">
        <v>4</v>
      </c>
      <c r="Z26" s="40">
        <f>IFERROR(Y26/X26,0)</f>
        <v>1</v>
      </c>
      <c r="AA26" s="41">
        <f t="shared" ref="AA26:AA34" si="25">X26-Y26</f>
        <v>0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>IFERROR(C27/B27,0)</f>
        <v>0</v>
      </c>
      <c r="E27" s="38">
        <f t="shared" si="21"/>
        <v>0</v>
      </c>
      <c r="F27" s="83">
        <f>IFERROR(E27/B27,0)</f>
        <v>0</v>
      </c>
      <c r="G27" s="23"/>
      <c r="H27" s="61" t="s">
        <v>50</v>
      </c>
      <c r="I27" s="36">
        <v>0</v>
      </c>
      <c r="J27" s="36">
        <v>0</v>
      </c>
      <c r="K27" s="37">
        <f>IFERROR(J27/I27,0)</f>
        <v>0</v>
      </c>
      <c r="L27" s="41">
        <f t="shared" si="22"/>
        <v>0</v>
      </c>
      <c r="M27" s="37">
        <f>IFERROR(L27/K27,0)</f>
        <v>0</v>
      </c>
      <c r="N27" s="24"/>
      <c r="O27" s="61" t="s">
        <v>50</v>
      </c>
      <c r="P27" s="36">
        <v>0</v>
      </c>
      <c r="Q27" s="36">
        <v>0</v>
      </c>
      <c r="R27" s="40">
        <f>IFERROR(Q27/P27,0)</f>
        <v>0</v>
      </c>
      <c r="S27" s="41">
        <f t="shared" si="24"/>
        <v>0</v>
      </c>
      <c r="T27" s="83">
        <f>IFERROR(S27/P27,0)</f>
        <v>0</v>
      </c>
      <c r="U27" s="24"/>
      <c r="V27" s="24"/>
      <c r="W27" s="61" t="s">
        <v>50</v>
      </c>
      <c r="X27" s="36">
        <v>0</v>
      </c>
      <c r="Y27" s="36">
        <v>0</v>
      </c>
      <c r="Z27" s="40">
        <f>IFERROR(Y27/X27,0)</f>
        <v>0</v>
      </c>
      <c r="AA27" s="41">
        <f t="shared" si="25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1</v>
      </c>
      <c r="C28" s="36">
        <v>1</v>
      </c>
      <c r="D28" s="37">
        <f>IFERROR(C28/B28,0)</f>
        <v>1</v>
      </c>
      <c r="E28" s="38">
        <f t="shared" si="21"/>
        <v>0</v>
      </c>
      <c r="F28" s="83">
        <f>IFERROR(E28/B28,0)</f>
        <v>0</v>
      </c>
      <c r="G28" s="23"/>
      <c r="H28" s="61" t="s">
        <v>51</v>
      </c>
      <c r="I28" s="36">
        <v>41</v>
      </c>
      <c r="J28" s="39">
        <v>34</v>
      </c>
      <c r="K28" s="37">
        <f t="shared" ref="K28:K35" si="26">+J28/I28</f>
        <v>0.82926829268292679</v>
      </c>
      <c r="L28" s="41">
        <f t="shared" si="22"/>
        <v>7</v>
      </c>
      <c r="M28" s="83">
        <f t="shared" si="23"/>
        <v>0.17073170731707318</v>
      </c>
      <c r="N28" s="24"/>
      <c r="O28" s="61" t="s">
        <v>51</v>
      </c>
      <c r="P28" s="36">
        <v>3</v>
      </c>
      <c r="Q28" s="36">
        <v>1</v>
      </c>
      <c r="R28" s="40">
        <f>IFERROR(Q28/P28,0)</f>
        <v>0.33333333333333331</v>
      </c>
      <c r="S28" s="41">
        <f t="shared" si="24"/>
        <v>2</v>
      </c>
      <c r="T28" s="83">
        <f>IFERROR(S28/P28,0)</f>
        <v>0.66666666666666663</v>
      </c>
      <c r="U28" s="24"/>
      <c r="V28" s="24"/>
      <c r="W28" s="61" t="s">
        <v>51</v>
      </c>
      <c r="X28" s="36">
        <v>27</v>
      </c>
      <c r="Y28" s="42">
        <v>26</v>
      </c>
      <c r="Z28" s="40">
        <f t="shared" ref="Z28" si="27">+Y28/X28</f>
        <v>0.96296296296296291</v>
      </c>
      <c r="AA28" s="41">
        <f t="shared" si="25"/>
        <v>1</v>
      </c>
      <c r="AB28" s="83">
        <f t="shared" ref="AB28:AB35" si="28">+AA28/X28</f>
        <v>3.7037037037037035E-2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1"/>
        <v>0</v>
      </c>
      <c r="F29" s="83">
        <f>IFERROR(E29/B29,0)</f>
        <v>0</v>
      </c>
      <c r="G29" s="23"/>
      <c r="H29" s="61" t="s">
        <v>52</v>
      </c>
      <c r="I29" s="36">
        <v>0</v>
      </c>
      <c r="J29" s="36">
        <v>0</v>
      </c>
      <c r="K29" s="37">
        <f>IFERROR(J29/I29,0)</f>
        <v>0</v>
      </c>
      <c r="L29" s="41">
        <f t="shared" si="22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>IFERROR(Q29/P29,0)</f>
        <v>0</v>
      </c>
      <c r="S29" s="41">
        <f t="shared" si="24"/>
        <v>0</v>
      </c>
      <c r="T29" s="83">
        <f>IFERROR(S29/P29,0)</f>
        <v>0</v>
      </c>
      <c r="U29" s="24"/>
      <c r="V29" s="24"/>
      <c r="W29" s="61" t="s">
        <v>52</v>
      </c>
      <c r="X29" s="36">
        <v>0</v>
      </c>
      <c r="Y29" s="36">
        <v>0</v>
      </c>
      <c r="Z29" s="40">
        <f>IFERROR(Y29/X29,0)</f>
        <v>0</v>
      </c>
      <c r="AA29" s="41">
        <f t="shared" si="25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>IFERROR(C30/B30,0)</f>
        <v>0</v>
      </c>
      <c r="E30" s="38">
        <f t="shared" si="21"/>
        <v>0</v>
      </c>
      <c r="F30" s="83">
        <f>IFERROR(E30/D30,0)</f>
        <v>0</v>
      </c>
      <c r="G30" s="23"/>
      <c r="H30" s="61" t="s">
        <v>53</v>
      </c>
      <c r="I30" s="36">
        <v>4</v>
      </c>
      <c r="J30" s="39">
        <v>4</v>
      </c>
      <c r="K30" s="37">
        <f>IFERROR(J30/I30,0)</f>
        <v>1</v>
      </c>
      <c r="L30" s="41">
        <f t="shared" si="22"/>
        <v>0</v>
      </c>
      <c r="M30" s="83">
        <f>IFERROR(L30/K30,0)</f>
        <v>0</v>
      </c>
      <c r="N30" s="24"/>
      <c r="O30" s="61" t="s">
        <v>53</v>
      </c>
      <c r="P30" s="36">
        <v>0</v>
      </c>
      <c r="Q30" s="36">
        <v>0</v>
      </c>
      <c r="R30" s="40">
        <f>IFERROR(+Q30/P30,0)</f>
        <v>0</v>
      </c>
      <c r="S30" s="41">
        <f t="shared" si="24"/>
        <v>0</v>
      </c>
      <c r="T30" s="83">
        <f>IFERROR(+S30/P30,0)</f>
        <v>0</v>
      </c>
      <c r="U30" s="24"/>
      <c r="V30" s="24"/>
      <c r="W30" s="61" t="s">
        <v>53</v>
      </c>
      <c r="X30" s="36">
        <v>6</v>
      </c>
      <c r="Y30" s="42">
        <v>6</v>
      </c>
      <c r="Z30" s="40">
        <f>IFERROR(Y30/X30,0)</f>
        <v>1</v>
      </c>
      <c r="AA30" s="41">
        <f t="shared" si="25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ref="D31:D33" si="29">IFERROR(C31/B31,0)</f>
        <v>0</v>
      </c>
      <c r="E31" s="38">
        <f t="shared" si="21"/>
        <v>0</v>
      </c>
      <c r="F31" s="83">
        <f t="shared" ref="F31:F34" si="30">IFERROR(E31/B31,0)</f>
        <v>0</v>
      </c>
      <c r="G31" s="23"/>
      <c r="H31" s="61" t="s">
        <v>54</v>
      </c>
      <c r="I31" s="36">
        <v>3</v>
      </c>
      <c r="J31" s="39">
        <v>3</v>
      </c>
      <c r="K31" s="37">
        <f t="shared" si="26"/>
        <v>1</v>
      </c>
      <c r="L31" s="41">
        <f t="shared" si="22"/>
        <v>0</v>
      </c>
      <c r="M31" s="83">
        <f t="shared" si="23"/>
        <v>0</v>
      </c>
      <c r="N31" s="24"/>
      <c r="O31" s="61" t="s">
        <v>54</v>
      </c>
      <c r="P31" s="36">
        <v>0</v>
      </c>
      <c r="Q31" s="36">
        <v>0</v>
      </c>
      <c r="R31" s="40">
        <f>IFERROR(Q31/P31,0)</f>
        <v>0</v>
      </c>
      <c r="S31" s="41">
        <f t="shared" si="24"/>
        <v>0</v>
      </c>
      <c r="T31" s="83">
        <f>IFERROR(S31/R31,0)</f>
        <v>0</v>
      </c>
      <c r="U31" s="24"/>
      <c r="V31" s="24"/>
      <c r="W31" s="61" t="s">
        <v>54</v>
      </c>
      <c r="X31" s="36">
        <v>5</v>
      </c>
      <c r="Y31" s="42">
        <v>5</v>
      </c>
      <c r="Z31" s="40">
        <f>IFERROR(Y31/X31,0)</f>
        <v>1</v>
      </c>
      <c r="AA31" s="41">
        <f t="shared" si="25"/>
        <v>0</v>
      </c>
      <c r="AB31" s="83">
        <f>IFERROR(AA31/X31,0)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29"/>
        <v>0</v>
      </c>
      <c r="E32" s="38">
        <f t="shared" si="21"/>
        <v>0</v>
      </c>
      <c r="F32" s="83">
        <f t="shared" si="30"/>
        <v>0</v>
      </c>
      <c r="G32" s="23"/>
      <c r="H32" s="61" t="s">
        <v>55</v>
      </c>
      <c r="I32" s="36">
        <v>1</v>
      </c>
      <c r="J32" s="39">
        <v>1</v>
      </c>
      <c r="K32" s="37">
        <f t="shared" ref="K32" si="31">IFERROR(J32/I32,0)</f>
        <v>1</v>
      </c>
      <c r="L32" s="41">
        <f t="shared" si="22"/>
        <v>0</v>
      </c>
      <c r="M32" s="83">
        <f>IFERROR(L32/I32,0)</f>
        <v>0</v>
      </c>
      <c r="N32" s="24"/>
      <c r="O32" s="61" t="s">
        <v>55</v>
      </c>
      <c r="P32" s="36">
        <v>1</v>
      </c>
      <c r="Q32" s="36">
        <v>0</v>
      </c>
      <c r="R32" s="40">
        <f>IFERROR(Q32/P32,0)</f>
        <v>0</v>
      </c>
      <c r="S32" s="41">
        <f t="shared" si="24"/>
        <v>1</v>
      </c>
      <c r="T32" s="83">
        <f>IFERROR(S32/R32,0)</f>
        <v>0</v>
      </c>
      <c r="U32" s="24"/>
      <c r="V32" s="24"/>
      <c r="W32" s="61" t="s">
        <v>55</v>
      </c>
      <c r="X32" s="36">
        <v>2</v>
      </c>
      <c r="Y32" s="42">
        <v>1</v>
      </c>
      <c r="Z32" s="40">
        <f>IFERROR(+Y32/X32,0)</f>
        <v>0.5</v>
      </c>
      <c r="AA32" s="41">
        <f t="shared" si="25"/>
        <v>1</v>
      </c>
      <c r="AB32" s="83">
        <f>IFERROR(+AA32/X32,0)</f>
        <v>0.5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29"/>
        <v>0</v>
      </c>
      <c r="E33" s="38">
        <f t="shared" si="21"/>
        <v>0</v>
      </c>
      <c r="F33" s="83">
        <f t="shared" si="30"/>
        <v>0</v>
      </c>
      <c r="G33" s="23"/>
      <c r="H33" s="61" t="s">
        <v>56</v>
      </c>
      <c r="I33" s="36">
        <v>0</v>
      </c>
      <c r="J33" s="36">
        <v>0</v>
      </c>
      <c r="K33" s="37">
        <f>IFERROR(J33/I33,0)</f>
        <v>0</v>
      </c>
      <c r="L33" s="41">
        <f t="shared" si="22"/>
        <v>0</v>
      </c>
      <c r="M33" s="83">
        <f>IFERROR(L33/K33,0)</f>
        <v>0</v>
      </c>
      <c r="N33" s="24"/>
      <c r="O33" s="61" t="s">
        <v>56</v>
      </c>
      <c r="P33" s="36">
        <v>0</v>
      </c>
      <c r="Q33" s="36">
        <v>0</v>
      </c>
      <c r="R33" s="40">
        <f>IFERROR(Q33/P33,0)</f>
        <v>0</v>
      </c>
      <c r="S33" s="41">
        <f t="shared" si="24"/>
        <v>0</v>
      </c>
      <c r="T33" s="83">
        <f>IFERROR(S33/P33,0)</f>
        <v>0</v>
      </c>
      <c r="U33" s="24"/>
      <c r="V33" s="24"/>
      <c r="W33" s="61" t="s">
        <v>56</v>
      </c>
      <c r="X33" s="36">
        <v>2</v>
      </c>
      <c r="Y33" s="42">
        <v>2</v>
      </c>
      <c r="Z33" s="40">
        <f>IFERROR(Y33/X33,0)</f>
        <v>1</v>
      </c>
      <c r="AA33" s="41">
        <f t="shared" si="25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21"/>
        <v>0</v>
      </c>
      <c r="F34" s="83">
        <f t="shared" si="30"/>
        <v>0</v>
      </c>
      <c r="G34" s="23"/>
      <c r="H34" s="62" t="s">
        <v>57</v>
      </c>
      <c r="I34" s="36">
        <v>0</v>
      </c>
      <c r="J34" s="36">
        <v>0</v>
      </c>
      <c r="K34" s="37">
        <f>IFERROR(J34/I34,0)</f>
        <v>0</v>
      </c>
      <c r="L34" s="41">
        <f>I34-J34</f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>IFERROR(Q34/P34,0)</f>
        <v>0</v>
      </c>
      <c r="S34" s="41">
        <f t="shared" si="24"/>
        <v>0</v>
      </c>
      <c r="T34" s="83">
        <f>IFERROR(S34/P34,0)</f>
        <v>0</v>
      </c>
      <c r="U34" s="24"/>
      <c r="V34" s="24"/>
      <c r="W34" s="62" t="s">
        <v>57</v>
      </c>
      <c r="X34" s="36">
        <v>0</v>
      </c>
      <c r="Y34" s="36">
        <v>0</v>
      </c>
      <c r="Z34" s="40">
        <f>IFERROR(Y34/X34,0)</f>
        <v>0</v>
      </c>
      <c r="AA34" s="41">
        <f t="shared" si="25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2</v>
      </c>
      <c r="C35" s="43">
        <f>SUM(C25:C34)</f>
        <v>2</v>
      </c>
      <c r="D35" s="45">
        <f>IFERROR(C35/B35,0)</f>
        <v>1</v>
      </c>
      <c r="E35" s="96">
        <f>SUM(E25:E34)</f>
        <v>0</v>
      </c>
      <c r="F35" s="97">
        <f>IFERROR(E35/D35,0)</f>
        <v>0</v>
      </c>
      <c r="G35" s="23"/>
      <c r="H35" s="63" t="s">
        <v>15</v>
      </c>
      <c r="I35" s="43">
        <f>SUM(I25:I34)</f>
        <v>66</v>
      </c>
      <c r="J35" s="43">
        <f>SUM(J25:J34)</f>
        <v>55</v>
      </c>
      <c r="K35" s="100">
        <f t="shared" si="26"/>
        <v>0.83333333333333337</v>
      </c>
      <c r="L35" s="43">
        <f>SUM(L25:L34)</f>
        <v>11</v>
      </c>
      <c r="M35" s="97">
        <f>IFERROR(L35/I35,0)</f>
        <v>0.16666666666666666</v>
      </c>
      <c r="N35" s="24"/>
      <c r="O35" s="63" t="s">
        <v>15</v>
      </c>
      <c r="P35" s="43">
        <f>SUM(P25:P34)</f>
        <v>7</v>
      </c>
      <c r="Q35" s="43">
        <f>SUM(Q25:Q34)</f>
        <v>3</v>
      </c>
      <c r="R35" s="100">
        <f>IFERROR(Q35/P35,0)</f>
        <v>0.42857142857142855</v>
      </c>
      <c r="S35" s="43">
        <f>SUM(S25:S34)</f>
        <v>4</v>
      </c>
      <c r="T35" s="97">
        <f>IFERROR(S35/P35,0)</f>
        <v>0.5714285714285714</v>
      </c>
      <c r="U35" s="24"/>
      <c r="V35" s="24"/>
      <c r="W35" s="63" t="s">
        <v>15</v>
      </c>
      <c r="X35" s="43">
        <f>SUM(X25:X34)</f>
        <v>50</v>
      </c>
      <c r="Y35" s="43">
        <f>SUM(Y25:Y34)</f>
        <v>46</v>
      </c>
      <c r="Z35" s="95">
        <f>IFERROR(Y35/X35,0)</f>
        <v>0.92</v>
      </c>
      <c r="AA35" s="96">
        <f>SUM(AA25:AA34)</f>
        <v>4</v>
      </c>
      <c r="AB35" s="97">
        <f t="shared" si="28"/>
        <v>0.08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4" t="s">
        <v>58</v>
      </c>
      <c r="B37" s="116" t="s">
        <v>28</v>
      </c>
      <c r="C37" s="118" t="s">
        <v>29</v>
      </c>
      <c r="D37" s="112" t="s">
        <v>30</v>
      </c>
      <c r="E37" s="121" t="s">
        <v>31</v>
      </c>
      <c r="F37" s="112" t="s">
        <v>32</v>
      </c>
      <c r="G37" s="23"/>
      <c r="H37" s="114" t="s">
        <v>58</v>
      </c>
      <c r="I37" s="116" t="s">
        <v>28</v>
      </c>
      <c r="J37" s="118" t="s">
        <v>29</v>
      </c>
      <c r="K37" s="112" t="s">
        <v>30</v>
      </c>
      <c r="L37" s="121" t="s">
        <v>31</v>
      </c>
      <c r="M37" s="112" t="s">
        <v>32</v>
      </c>
      <c r="N37" s="24"/>
      <c r="O37" s="114" t="s">
        <v>58</v>
      </c>
      <c r="P37" s="116" t="s">
        <v>28</v>
      </c>
      <c r="Q37" s="118" t="s">
        <v>29</v>
      </c>
      <c r="R37" s="112" t="s">
        <v>30</v>
      </c>
      <c r="S37" s="121" t="s">
        <v>31</v>
      </c>
      <c r="T37" s="112" t="s">
        <v>32</v>
      </c>
      <c r="U37" s="24"/>
      <c r="V37" s="24"/>
      <c r="W37" s="114" t="s">
        <v>58</v>
      </c>
      <c r="X37" s="116" t="s">
        <v>28</v>
      </c>
      <c r="Y37" s="118" t="s">
        <v>29</v>
      </c>
      <c r="Z37" s="112" t="s">
        <v>30</v>
      </c>
      <c r="AA37" s="121" t="s">
        <v>31</v>
      </c>
      <c r="AB37" s="112" t="s">
        <v>32</v>
      </c>
    </row>
    <row r="38" spans="1:28" ht="15.75" thickBot="1" x14ac:dyDescent="0.3">
      <c r="A38" s="115"/>
      <c r="B38" s="117"/>
      <c r="C38" s="119"/>
      <c r="D38" s="120"/>
      <c r="E38" s="122"/>
      <c r="F38" s="113"/>
      <c r="G38" s="23"/>
      <c r="H38" s="115"/>
      <c r="I38" s="117"/>
      <c r="J38" s="119"/>
      <c r="K38" s="120"/>
      <c r="L38" s="122"/>
      <c r="M38" s="113"/>
      <c r="N38" s="24"/>
      <c r="O38" s="115"/>
      <c r="P38" s="117"/>
      <c r="Q38" s="119"/>
      <c r="R38" s="120"/>
      <c r="S38" s="122"/>
      <c r="T38" s="113"/>
      <c r="U38" s="24"/>
      <c r="V38" s="24"/>
      <c r="W38" s="115"/>
      <c r="X38" s="117"/>
      <c r="Y38" s="119"/>
      <c r="Z38" s="120"/>
      <c r="AA38" s="122"/>
      <c r="AB38" s="113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9">
        <f>B39-C39</f>
        <v>0</v>
      </c>
      <c r="F39" s="92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47">
        <v>0</v>
      </c>
      <c r="Y39" s="47">
        <v>0</v>
      </c>
      <c r="Z39" s="48">
        <f>IFERROR(39/X39,0)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66</v>
      </c>
      <c r="C40" s="47">
        <v>48</v>
      </c>
      <c r="D40" s="48">
        <v>1</v>
      </c>
      <c r="E40" s="49">
        <f t="shared" ref="E40:E46" si="32">B40-C40</f>
        <v>18</v>
      </c>
      <c r="F40" s="92">
        <v>0</v>
      </c>
      <c r="G40" s="23"/>
      <c r="H40" s="64" t="s">
        <v>60</v>
      </c>
      <c r="I40" s="47">
        <v>734</v>
      </c>
      <c r="J40" s="47">
        <v>566</v>
      </c>
      <c r="K40" s="48">
        <f t="shared" ref="K40:K47" si="33">+J40/I40</f>
        <v>0.77111716621253401</v>
      </c>
      <c r="L40" s="51">
        <f t="shared" ref="L40:L46" si="34">I40-J40</f>
        <v>168</v>
      </c>
      <c r="M40" s="92">
        <f t="shared" ref="M40:M47" si="35">+L40/I40</f>
        <v>0.22888283378746593</v>
      </c>
      <c r="N40" s="24"/>
      <c r="O40" s="64" t="s">
        <v>60</v>
      </c>
      <c r="P40" s="47">
        <v>94</v>
      </c>
      <c r="Q40" s="47">
        <v>70</v>
      </c>
      <c r="R40" s="48">
        <f t="shared" ref="R40:R47" si="36">+Q40/P40</f>
        <v>0.74468085106382975</v>
      </c>
      <c r="S40" s="51">
        <f t="shared" ref="S40:S46" si="37">P40-Q40</f>
        <v>24</v>
      </c>
      <c r="T40" s="92">
        <f t="shared" ref="T40:T47" si="38">+S40/P40</f>
        <v>0.25531914893617019</v>
      </c>
      <c r="U40" s="24"/>
      <c r="V40" s="24"/>
      <c r="W40" s="64" t="s">
        <v>60</v>
      </c>
      <c r="X40" s="47">
        <v>332</v>
      </c>
      <c r="Y40" s="52">
        <v>302</v>
      </c>
      <c r="Z40" s="48">
        <f t="shared" ref="Z40:Z47" si="39">+Y40/X40</f>
        <v>0.90963855421686746</v>
      </c>
      <c r="AA40" s="51">
        <f t="shared" ref="AA40:AA46" si="40">X40-Y40</f>
        <v>30</v>
      </c>
      <c r="AB40" s="92">
        <f t="shared" ref="AB40:AB47" si="41">+AA40/X40</f>
        <v>9.036144578313253E-2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1</v>
      </c>
      <c r="E41" s="49">
        <f t="shared" si="32"/>
        <v>0</v>
      </c>
      <c r="F41" s="92">
        <v>0</v>
      </c>
      <c r="G41" s="23"/>
      <c r="H41" s="64" t="s">
        <v>61</v>
      </c>
      <c r="I41" s="47">
        <v>2</v>
      </c>
      <c r="J41" s="47">
        <v>2</v>
      </c>
      <c r="K41" s="48">
        <f t="shared" si="33"/>
        <v>1</v>
      </c>
      <c r="L41" s="51">
        <f t="shared" si="34"/>
        <v>0</v>
      </c>
      <c r="M41" s="92">
        <f t="shared" si="35"/>
        <v>0</v>
      </c>
      <c r="N41" s="24"/>
      <c r="O41" s="64" t="s">
        <v>61</v>
      </c>
      <c r="P41" s="47">
        <v>1</v>
      </c>
      <c r="Q41" s="47">
        <v>1</v>
      </c>
      <c r="R41" s="48">
        <f>IFERROR(+Q41/P41,0)</f>
        <v>1</v>
      </c>
      <c r="S41" s="51">
        <f t="shared" si="37"/>
        <v>0</v>
      </c>
      <c r="T41" s="92">
        <f>IFERROR(+S41/P41,0)</f>
        <v>0</v>
      </c>
      <c r="U41" s="24"/>
      <c r="V41" s="24"/>
      <c r="W41" s="64" t="s">
        <v>61</v>
      </c>
      <c r="X41" s="47">
        <v>4</v>
      </c>
      <c r="Y41" s="52">
        <v>4</v>
      </c>
      <c r="Z41" s="48">
        <f>IFERROR(Y41/X41,0)</f>
        <v>1</v>
      </c>
      <c r="AA41" s="51">
        <f t="shared" si="40"/>
        <v>0</v>
      </c>
      <c r="AB41" s="92">
        <f t="shared" si="41"/>
        <v>0</v>
      </c>
    </row>
    <row r="42" spans="1:28" x14ac:dyDescent="0.25">
      <c r="A42" s="64" t="s">
        <v>62</v>
      </c>
      <c r="B42" s="47">
        <v>1</v>
      </c>
      <c r="C42" s="47">
        <v>0</v>
      </c>
      <c r="D42" s="48">
        <v>1</v>
      </c>
      <c r="E42" s="49">
        <f t="shared" si="32"/>
        <v>1</v>
      </c>
      <c r="F42" s="92">
        <v>0</v>
      </c>
      <c r="G42" s="23"/>
      <c r="H42" s="64" t="s">
        <v>62</v>
      </c>
      <c r="I42" s="47">
        <v>5</v>
      </c>
      <c r="J42" s="47">
        <v>4</v>
      </c>
      <c r="K42" s="48">
        <f t="shared" si="33"/>
        <v>0.8</v>
      </c>
      <c r="L42" s="51">
        <f t="shared" si="34"/>
        <v>1</v>
      </c>
      <c r="M42" s="92">
        <f t="shared" si="35"/>
        <v>0.2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37"/>
        <v>0</v>
      </c>
      <c r="T42" s="92">
        <f>IFERROR(S42/P42,0)</f>
        <v>0</v>
      </c>
      <c r="U42" s="24"/>
      <c r="V42" s="24"/>
      <c r="W42" s="64" t="s">
        <v>62</v>
      </c>
      <c r="X42" s="47">
        <v>9</v>
      </c>
      <c r="Y42" s="52">
        <v>8</v>
      </c>
      <c r="Z42" s="48">
        <f>IFERROR(39/X42,0)</f>
        <v>4.333333333333333</v>
      </c>
      <c r="AA42" s="51">
        <f t="shared" si="40"/>
        <v>1</v>
      </c>
      <c r="AB42" s="92">
        <f t="shared" si="41"/>
        <v>0.1111111111111111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v>1</v>
      </c>
      <c r="E43" s="49">
        <f t="shared" si="32"/>
        <v>0</v>
      </c>
      <c r="F43" s="92">
        <v>0</v>
      </c>
      <c r="G43" s="23"/>
      <c r="H43" s="64" t="s">
        <v>63</v>
      </c>
      <c r="I43" s="47">
        <v>32</v>
      </c>
      <c r="J43" s="47">
        <v>23</v>
      </c>
      <c r="K43" s="48">
        <f t="shared" si="33"/>
        <v>0.71875</v>
      </c>
      <c r="L43" s="51">
        <f t="shared" si="34"/>
        <v>9</v>
      </c>
      <c r="M43" s="92">
        <f t="shared" si="35"/>
        <v>0.28125</v>
      </c>
      <c r="N43" s="24"/>
      <c r="O43" s="64" t="s">
        <v>63</v>
      </c>
      <c r="P43" s="47">
        <v>2</v>
      </c>
      <c r="Q43" s="47">
        <v>2</v>
      </c>
      <c r="R43" s="48">
        <f>IFERROR(Q43/P43,0)</f>
        <v>1</v>
      </c>
      <c r="S43" s="51">
        <f t="shared" si="37"/>
        <v>0</v>
      </c>
      <c r="T43" s="92">
        <f>IFERROR(S43/P43,0)</f>
        <v>0</v>
      </c>
      <c r="U43" s="24"/>
      <c r="V43" s="24"/>
      <c r="W43" s="64" t="s">
        <v>63</v>
      </c>
      <c r="X43" s="47">
        <v>32</v>
      </c>
      <c r="Y43" s="52">
        <v>31</v>
      </c>
      <c r="Z43" s="48">
        <f t="shared" si="39"/>
        <v>0.96875</v>
      </c>
      <c r="AA43" s="51">
        <f t="shared" si="40"/>
        <v>1</v>
      </c>
      <c r="AB43" s="92">
        <f t="shared" si="41"/>
        <v>3.125E-2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1</v>
      </c>
      <c r="E44" s="49">
        <f t="shared" si="32"/>
        <v>0</v>
      </c>
      <c r="F44" s="92">
        <v>0</v>
      </c>
      <c r="G44" s="23"/>
      <c r="H44" s="64" t="s">
        <v>64</v>
      </c>
      <c r="I44" s="47">
        <v>2</v>
      </c>
      <c r="J44" s="47">
        <v>2</v>
      </c>
      <c r="K44" s="48">
        <f>IFERROR(J44/I44,0)</f>
        <v>1</v>
      </c>
      <c r="L44" s="51">
        <f t="shared" si="34"/>
        <v>0</v>
      </c>
      <c r="M44" s="92">
        <f>IFERROR(L44/K44,0)</f>
        <v>0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37"/>
        <v>0</v>
      </c>
      <c r="T44" s="92">
        <f>IFERROR(S44/P44,0)</f>
        <v>0</v>
      </c>
      <c r="U44" s="24"/>
      <c r="V44" s="24"/>
      <c r="W44" s="64" t="s">
        <v>64</v>
      </c>
      <c r="X44" s="47">
        <v>2</v>
      </c>
      <c r="Y44" s="52">
        <v>2</v>
      </c>
      <c r="Z44" s="48">
        <f>IFERROR(39/X44,0)</f>
        <v>19.5</v>
      </c>
      <c r="AA44" s="51">
        <f t="shared" si="40"/>
        <v>0</v>
      </c>
      <c r="AB44" s="92">
        <f>IFERROR(AA44/X44,0)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v>1</v>
      </c>
      <c r="E45" s="49">
        <f t="shared" si="32"/>
        <v>0</v>
      </c>
      <c r="F45" s="92">
        <v>0</v>
      </c>
      <c r="G45" s="23"/>
      <c r="H45" s="64" t="s">
        <v>65</v>
      </c>
      <c r="I45" s="47">
        <v>17</v>
      </c>
      <c r="J45" s="47">
        <v>15</v>
      </c>
      <c r="K45" s="48">
        <f t="shared" si="33"/>
        <v>0.88235294117647056</v>
      </c>
      <c r="L45" s="51">
        <f t="shared" si="34"/>
        <v>2</v>
      </c>
      <c r="M45" s="92">
        <f t="shared" si="35"/>
        <v>0.11764705882352941</v>
      </c>
      <c r="N45" s="24"/>
      <c r="O45" s="64" t="s">
        <v>65</v>
      </c>
      <c r="P45" s="47">
        <v>1</v>
      </c>
      <c r="Q45" s="47">
        <v>1</v>
      </c>
      <c r="R45" s="48">
        <f>IFERROR(Q45/P45,0)</f>
        <v>1</v>
      </c>
      <c r="S45" s="51">
        <f t="shared" si="37"/>
        <v>0</v>
      </c>
      <c r="T45" s="92">
        <f>IFERROR(S45/P45,0)</f>
        <v>0</v>
      </c>
      <c r="U45" s="24"/>
      <c r="V45" s="24"/>
      <c r="W45" s="64" t="s">
        <v>65</v>
      </c>
      <c r="X45" s="47">
        <v>13</v>
      </c>
      <c r="Y45" s="52">
        <v>13</v>
      </c>
      <c r="Z45" s="48">
        <f t="shared" si="39"/>
        <v>1</v>
      </c>
      <c r="AA45" s="51">
        <f t="shared" si="40"/>
        <v>0</v>
      </c>
      <c r="AB45" s="92">
        <f t="shared" si="41"/>
        <v>0</v>
      </c>
    </row>
    <row r="46" spans="1:28" ht="15.75" thickBot="1" x14ac:dyDescent="0.3">
      <c r="A46" s="65" t="s">
        <v>66</v>
      </c>
      <c r="B46" s="47">
        <v>2</v>
      </c>
      <c r="C46" s="47">
        <v>1</v>
      </c>
      <c r="D46" s="48">
        <v>1</v>
      </c>
      <c r="E46" s="49">
        <f t="shared" si="32"/>
        <v>1</v>
      </c>
      <c r="F46" s="92">
        <v>0</v>
      </c>
      <c r="G46" s="23"/>
      <c r="H46" s="65" t="s">
        <v>66</v>
      </c>
      <c r="I46" s="47">
        <v>26</v>
      </c>
      <c r="J46" s="47">
        <v>22</v>
      </c>
      <c r="K46" s="48">
        <f t="shared" si="33"/>
        <v>0.84615384615384615</v>
      </c>
      <c r="L46" s="51">
        <f t="shared" si="34"/>
        <v>4</v>
      </c>
      <c r="M46" s="92">
        <f t="shared" si="35"/>
        <v>0.15384615384615385</v>
      </c>
      <c r="N46" s="24"/>
      <c r="O46" s="65" t="s">
        <v>66</v>
      </c>
      <c r="P46" s="47">
        <v>0</v>
      </c>
      <c r="Q46" s="47">
        <v>0</v>
      </c>
      <c r="R46" s="48">
        <f>IFERROR(Q46/P46,0)</f>
        <v>0</v>
      </c>
      <c r="S46" s="51">
        <f t="shared" si="37"/>
        <v>0</v>
      </c>
      <c r="T46" s="92">
        <f>IFERROR(S46/P46,0)</f>
        <v>0</v>
      </c>
      <c r="U46" s="24"/>
      <c r="V46" s="24"/>
      <c r="W46" s="65" t="s">
        <v>66</v>
      </c>
      <c r="X46" s="47">
        <v>24</v>
      </c>
      <c r="Y46" s="52">
        <v>21</v>
      </c>
      <c r="Z46" s="48">
        <f t="shared" si="39"/>
        <v>0.875</v>
      </c>
      <c r="AA46" s="51">
        <f t="shared" si="40"/>
        <v>3</v>
      </c>
      <c r="AB46" s="92">
        <f t="shared" si="41"/>
        <v>0.125</v>
      </c>
    </row>
    <row r="47" spans="1:28" ht="15.75" thickBot="1" x14ac:dyDescent="0.3">
      <c r="A47" s="53" t="s">
        <v>15</v>
      </c>
      <c r="B47" s="54">
        <f>SUM(B39:B46)</f>
        <v>69</v>
      </c>
      <c r="C47" s="54">
        <f>SUM(C39:C46)</f>
        <v>49</v>
      </c>
      <c r="D47" s="93">
        <v>1</v>
      </c>
      <c r="E47" s="54">
        <f>SUM(E39:E46)</f>
        <v>20</v>
      </c>
      <c r="F47" s="94">
        <v>0</v>
      </c>
      <c r="G47" s="23"/>
      <c r="H47" s="53" t="s">
        <v>15</v>
      </c>
      <c r="I47" s="54">
        <f>SUM(I39:I46)</f>
        <v>818</v>
      </c>
      <c r="J47" s="54">
        <f>SUM(J39:J46)</f>
        <v>634</v>
      </c>
      <c r="K47" s="93">
        <f t="shared" si="33"/>
        <v>0.77506112469437649</v>
      </c>
      <c r="L47" s="54">
        <f>SUM(L39:L46)</f>
        <v>184</v>
      </c>
      <c r="M47" s="94">
        <f t="shared" si="35"/>
        <v>0.22493887530562348</v>
      </c>
      <c r="N47" s="24"/>
      <c r="O47" s="53" t="s">
        <v>15</v>
      </c>
      <c r="P47" s="54">
        <f>SUM(P39:P46)</f>
        <v>98</v>
      </c>
      <c r="Q47" s="54">
        <f>SUM(Q39:Q46)</f>
        <v>74</v>
      </c>
      <c r="R47" s="93">
        <f t="shared" si="36"/>
        <v>0.75510204081632648</v>
      </c>
      <c r="S47" s="54">
        <f>SUM(S39:S46)</f>
        <v>24</v>
      </c>
      <c r="T47" s="94">
        <f t="shared" si="38"/>
        <v>0.24489795918367346</v>
      </c>
      <c r="U47" s="24"/>
      <c r="V47" s="24"/>
      <c r="W47" s="53" t="s">
        <v>15</v>
      </c>
      <c r="X47" s="54">
        <f>SUM(X39:X46)</f>
        <v>416</v>
      </c>
      <c r="Y47" s="54">
        <f>SUM(Y39:Y46)</f>
        <v>381</v>
      </c>
      <c r="Z47" s="101">
        <f t="shared" si="39"/>
        <v>0.91586538461538458</v>
      </c>
      <c r="AA47" s="104">
        <f>SUM(AA39:AA46)</f>
        <v>35</v>
      </c>
      <c r="AB47" s="94">
        <f t="shared" si="41"/>
        <v>8.4134615384615391E-2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74</v>
      </c>
      <c r="C49" s="67">
        <f>SUM(C47,C35,C21)</f>
        <v>53</v>
      </c>
      <c r="D49" s="68"/>
      <c r="E49" s="67">
        <f>SUM(E47,E35,E21)</f>
        <v>21</v>
      </c>
      <c r="F49" s="69"/>
      <c r="G49" s="23"/>
      <c r="H49" s="66" t="s">
        <v>15</v>
      </c>
      <c r="I49" s="67">
        <f>SUM(I47,I35,I21)</f>
        <v>1029</v>
      </c>
      <c r="J49" s="67">
        <f>SUM(J47,J35,J21)</f>
        <v>791</v>
      </c>
      <c r="K49" s="68"/>
      <c r="L49" s="67">
        <f>SUM(L47,L35,L21)</f>
        <v>238</v>
      </c>
      <c r="M49" s="69"/>
      <c r="N49" s="24"/>
      <c r="O49" s="66" t="s">
        <v>15</v>
      </c>
      <c r="P49" s="70">
        <f>SUM(P47,P35,P21)</f>
        <v>119</v>
      </c>
      <c r="Q49" s="70">
        <f>SUM(Q47,Q35,Q21)</f>
        <v>89</v>
      </c>
      <c r="R49" s="68"/>
      <c r="S49" s="70">
        <f>SUM(S47,S35,S21)</f>
        <v>30</v>
      </c>
      <c r="T49" s="69"/>
      <c r="U49" s="24"/>
      <c r="V49" s="24"/>
      <c r="W49" s="66" t="s">
        <v>15</v>
      </c>
      <c r="X49" s="67">
        <f>SUM(X47,X35,X21)</f>
        <v>517</v>
      </c>
      <c r="Y49" s="67">
        <f>SUM(Y47,Y35,Y21)</f>
        <v>472</v>
      </c>
      <c r="Z49" s="68"/>
      <c r="AA49" s="67">
        <f>SUM(AA47,AA35,AA21)</f>
        <v>45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POR REGION</vt:lpstr>
      <vt:lpstr>TOTAL TRIMESTRE </vt:lpstr>
      <vt:lpstr>TOTAL POR JULIO</vt:lpstr>
      <vt:lpstr>TOTAL POR AGOSTO</vt:lpstr>
      <vt:lpstr>TOTAL POR SEPTIEMBRE</vt:lpstr>
      <vt:lpstr>TOTAL MES JULIO POR REGION</vt:lpstr>
      <vt:lpstr>TOTAL MES AGOSTO POR REGION</vt:lpstr>
      <vt:lpstr>TOTAL MES SEPTIEMBRE POR 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Richard R. Montilla Montero</cp:lastModifiedBy>
  <cp:lastPrinted>2018-05-08T16:34:23Z</cp:lastPrinted>
  <dcterms:created xsi:type="dcterms:W3CDTF">2018-05-08T16:08:15Z</dcterms:created>
  <dcterms:modified xsi:type="dcterms:W3CDTF">2020-10-28T12:41:01Z</dcterms:modified>
</cp:coreProperties>
</file>