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\Estados y Reporte 2022\Ejecucion Presupuestaria\NOVIEMBRE\"/>
    </mc:Choice>
  </mc:AlternateContent>
  <bookViews>
    <workbookView xWindow="0" yWindow="0" windowWidth="20460" windowHeight="4395"/>
  </bookViews>
  <sheets>
    <sheet name="ejecuacion noviembre 2022" sheetId="3" r:id="rId1"/>
  </sheets>
  <definedNames>
    <definedName name="_xlnm.Print_Area" localSheetId="0">'ejecuacion noviembre 2022'!$A$1:$P$91</definedName>
    <definedName name="_xlnm.Print_Titles" localSheetId="0">'ejecuacion noviembre 2022'!$1:$6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2" i="3" l="1"/>
  <c r="M72" i="3" l="1"/>
  <c r="L74" i="3" l="1"/>
  <c r="L82" i="3" s="1"/>
  <c r="L72" i="3"/>
  <c r="H72" i="3" l="1"/>
  <c r="I72" i="3"/>
  <c r="J72" i="3"/>
  <c r="P9" i="3" l="1"/>
  <c r="P81" i="3" l="1"/>
  <c r="O80" i="3"/>
  <c r="N80" i="3"/>
  <c r="M80" i="3"/>
  <c r="K80" i="3"/>
  <c r="I80" i="3"/>
  <c r="C80" i="3"/>
  <c r="B80" i="3"/>
  <c r="P79" i="3"/>
  <c r="P78" i="3"/>
  <c r="O77" i="3"/>
  <c r="N77" i="3"/>
  <c r="M77" i="3"/>
  <c r="K77" i="3"/>
  <c r="I77" i="3"/>
  <c r="C77" i="3"/>
  <c r="B77" i="3"/>
  <c r="P76" i="3"/>
  <c r="O74" i="3"/>
  <c r="N74" i="3"/>
  <c r="N82" i="3" s="1"/>
  <c r="K74" i="3"/>
  <c r="J82" i="3"/>
  <c r="I74" i="3"/>
  <c r="F82" i="3"/>
  <c r="C74" i="3"/>
  <c r="B74" i="3"/>
  <c r="B82" i="3" s="1"/>
  <c r="P71" i="3"/>
  <c r="P70" i="3"/>
  <c r="P69" i="3"/>
  <c r="P68" i="3"/>
  <c r="P67" i="3"/>
  <c r="P66" i="3"/>
  <c r="P65" i="3"/>
  <c r="P64" i="3"/>
  <c r="P63" i="3"/>
  <c r="P62" i="3"/>
  <c r="O60" i="3"/>
  <c r="P59" i="3"/>
  <c r="P58" i="3"/>
  <c r="P57" i="3"/>
  <c r="P51" i="3"/>
  <c r="O50" i="3"/>
  <c r="P48" i="3"/>
  <c r="P47" i="3"/>
  <c r="P46" i="3"/>
  <c r="P45" i="3"/>
  <c r="P44" i="3"/>
  <c r="P43" i="3"/>
  <c r="O42" i="3"/>
  <c r="P39" i="3"/>
  <c r="P38" i="3"/>
  <c r="P37" i="3"/>
  <c r="O34" i="3"/>
  <c r="P32" i="3"/>
  <c r="P29" i="3"/>
  <c r="P27" i="3"/>
  <c r="P25" i="3"/>
  <c r="O24" i="3"/>
  <c r="O14" i="3"/>
  <c r="O8" i="3"/>
  <c r="C82" i="3" l="1"/>
  <c r="K82" i="3"/>
  <c r="O82" i="3"/>
  <c r="M82" i="3"/>
  <c r="P15" i="3"/>
  <c r="P17" i="3"/>
  <c r="P19" i="3"/>
  <c r="P21" i="3"/>
  <c r="P23" i="3"/>
  <c r="B72" i="3"/>
  <c r="B84" i="3" s="1"/>
  <c r="G72" i="3"/>
  <c r="P31" i="3"/>
  <c r="L84" i="3"/>
  <c r="P50" i="3"/>
  <c r="P52" i="3"/>
  <c r="P54" i="3"/>
  <c r="P56" i="3"/>
  <c r="P61" i="3"/>
  <c r="E82" i="3"/>
  <c r="I82" i="3"/>
  <c r="P10" i="3"/>
  <c r="P11" i="3"/>
  <c r="P13" i="3"/>
  <c r="P16" i="3"/>
  <c r="P18" i="3"/>
  <c r="P20" i="3"/>
  <c r="P22" i="3"/>
  <c r="P28" i="3"/>
  <c r="P30" i="3"/>
  <c r="P41" i="3"/>
  <c r="P49" i="3"/>
  <c r="N84" i="3"/>
  <c r="P53" i="3"/>
  <c r="P55" i="3"/>
  <c r="P12" i="3"/>
  <c r="C72" i="3"/>
  <c r="C84" i="3" s="1"/>
  <c r="P33" i="3"/>
  <c r="P35" i="3"/>
  <c r="P36" i="3"/>
  <c r="P34" i="3"/>
  <c r="F72" i="3"/>
  <c r="K72" i="3"/>
  <c r="K84" i="3" s="1"/>
  <c r="O72" i="3"/>
  <c r="O84" i="3" s="1"/>
  <c r="P77" i="3"/>
  <c r="P80" i="3"/>
  <c r="P60" i="3"/>
  <c r="P24" i="3"/>
  <c r="F84" i="3"/>
  <c r="J84" i="3"/>
  <c r="P26" i="3"/>
  <c r="P40" i="3"/>
  <c r="P42" i="3"/>
  <c r="P14" i="3" l="1"/>
  <c r="P8" i="3"/>
  <c r="P72" i="3" s="1"/>
  <c r="E72" i="3"/>
  <c r="E84" i="3" s="1"/>
  <c r="I84" i="3"/>
  <c r="M84" i="3"/>
  <c r="D82" i="3"/>
  <c r="D72" i="3"/>
  <c r="D84" i="3" l="1"/>
  <c r="P75" i="3" l="1"/>
  <c r="G82" i="3" l="1"/>
  <c r="G84" i="3" s="1"/>
  <c r="P84" i="3" s="1"/>
  <c r="P74" i="3"/>
  <c r="P82" i="3" s="1"/>
</calcChain>
</file>

<file path=xl/sharedStrings.xml><?xml version="1.0" encoding="utf-8"?>
<sst xmlns="http://schemas.openxmlformats.org/spreadsheetml/2006/main" count="104" uniqueCount="104">
  <si>
    <t>INSTITUTO DOMINICANO DE LAS TELECOMUNICACIONES</t>
  </si>
  <si>
    <t>4 - APLICACIONES FINANCIERAS</t>
  </si>
  <si>
    <t>TOTAL APLICACIONES FINANCIERAS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</si>
  <si>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</si>
  <si>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</si>
  <si>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</si>
  <si>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</si>
  <si>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</si>
  <si>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</si>
  <si>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</si>
  <si>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</si>
  <si>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</si>
  <si>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</si>
  <si>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</si>
  <si>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</si>
  <si>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</si>
  <si>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</si>
  <si>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</si>
  <si>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</si>
  <si>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</si>
  <si>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</si>
  <si>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</si>
  <si>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</si>
  <si>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</si>
  <si>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</si>
  <si>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</si>
  <si>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</si>
  <si>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</si>
  <si>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</si>
  <si>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</si>
  <si>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</si>
  <si>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</si>
  <si>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</si>
  <si>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</si>
  <si>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</si>
  <si>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</si>
  <si>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</si>
  <si>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</si>
  <si>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</si>
  <si>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</si>
  <si>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</si>
  <si>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</si>
  <si>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</si>
  <si>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</si>
  <si>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</si>
  <si>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</si>
  <si>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</si>
  <si>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</si>
  <si>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</si>
  <si>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</si>
  <si>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</si>
  <si>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</si>
  <si>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</si>
  <si>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</si>
  <si>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</si>
  <si>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</si>
  <si>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</si>
  <si>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</si>
  <si>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</si>
  <si>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</si>
  <si>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</si>
  <si>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</si>
  <si>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</si>
  <si>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</si>
  <si>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</si>
  <si>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</si>
  <si>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</si>
  <si>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</si>
  <si>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</si>
  <si>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</si>
  <si>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</si>
  <si>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</si>
  <si>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</si>
  <si>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</si>
  <si>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</si>
  <si>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</si>
  <si>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</si>
  <si>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_________________________________</t>
  </si>
  <si>
    <t>NELSON ARROYO</t>
  </si>
  <si>
    <t>DIRECTORA EJECUTIVA</t>
  </si>
  <si>
    <t xml:space="preserve">Ejecución de Gastos y Aplicaciones Financieras </t>
  </si>
  <si>
    <t>Valores en RD$</t>
  </si>
  <si>
    <t>Presupuesto Aprobado</t>
  </si>
  <si>
    <t xml:space="preserve"> </t>
  </si>
  <si>
    <t>JULISSA CRUZ ABREU</t>
  </si>
  <si>
    <t>Abril</t>
  </si>
  <si>
    <t>Presupuesto Modificado</t>
  </si>
  <si>
    <t>Gasto Devengado</t>
  </si>
  <si>
    <t>Enero</t>
  </si>
  <si>
    <t>Febrero</t>
  </si>
  <si>
    <t>Marzo</t>
  </si>
  <si>
    <t xml:space="preserve">     PRESIDENTE CONSEJO DIRECTIVO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</si>
  <si>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</si>
  <si>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</si>
  <si>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</si>
  <si>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</si>
  <si>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</si>
  <si>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</si>
  <si>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</si>
  <si>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</si>
  <si>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</si>
  <si>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Detalle</t>
  </si>
  <si>
    <t>noviembre,  2022</t>
  </si>
  <si>
    <t>2.3.8 -GASTOS QUE SE ASIGNARÁN DURANTE EL EJERCICIO (ART. 32 Y 33 LEY 423-06)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</si>
</sst>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1C0A]d&quot; de &quot;mmmm&quot; de &quot;yyyy;@"/>
    <numFmt numFmtId="165" formatCode="#,##0.0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4" fontId="6" fillId="0" borderId="0" xfId="0" applyNumberFormat="1" applyFont="1"/>
    <xf numFmtId="0" fontId="5" fillId="0" borderId="0" xfId="0" applyFont="1" applyAlignment="1">
      <alignment horizontal="left" vertical="center" wrapText="1" indent="2"/>
    </xf>
    <xf numFmtId="4" fontId="5" fillId="0" borderId="0" xfId="1" applyNumberFormat="1" applyFont="1" applyAlignment="1"/>
    <xf numFmtId="0" fontId="4" fillId="0" borderId="3" xfId="0" applyFont="1" applyBorder="1" applyAlignment="1">
      <alignment horizontal="left" vertical="center" wrapText="1"/>
    </xf>
    <xf numFmtId="4" fontId="4" fillId="0" borderId="3" xfId="1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right" vertical="center"/>
    </xf>
    <xf numFmtId="4" fontId="4" fillId="0" borderId="3" xfId="0" applyNumberFormat="1" applyFont="1" applyBorder="1" applyAlignment="1">
      <alignment vertical="center" wrapText="1"/>
    </xf>
    <xf numFmtId="0" fontId="4" fillId="5" borderId="0" xfId="0" applyFont="1" applyFill="1" applyAlignment="1">
      <alignment horizontal="left" vertical="center" wrapText="1"/>
    </xf>
    <xf numFmtId="4" fontId="4" fillId="3" borderId="0" xfId="0" applyNumberFormat="1" applyFont="1" applyFill="1" applyAlignment="1">
      <alignment vertical="center"/>
    </xf>
    <xf numFmtId="0" fontId="5" fillId="0" borderId="0" xfId="0" applyFont="1"/>
    <xf numFmtId="4" fontId="5" fillId="0" borderId="0" xfId="0" applyNumberFormat="1" applyFont="1"/>
    <xf numFmtId="0" fontId="4" fillId="4" borderId="4" xfId="0" applyFont="1" applyFill="1" applyBorder="1" applyAlignment="1">
      <alignment horizontal="left" vertical="center" wrapText="1"/>
    </xf>
    <xf numFmtId="4" fontId="4" fillId="6" borderId="0" xfId="0" applyNumberFormat="1" applyFont="1" applyFill="1" applyAlignment="1">
      <alignment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1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Alignment="1">
      <alignment vertical="center"/>
    </xf>
    <xf numFmtId="4" fontId="5" fillId="0" borderId="3" xfId="0" applyNumberFormat="1" applyFont="1" applyBorder="1"/>
    <xf numFmtId="4" fontId="5" fillId="0" borderId="0" xfId="0" applyNumberFormat="1" applyFont="1" applyAlignment="1">
      <alignment vertical="center"/>
    </xf>
    <xf numFmtId="4" fontId="5" fillId="0" borderId="0" xfId="1" applyNumberFormat="1" applyFont="1"/>
    <xf numFmtId="0" fontId="5" fillId="0" borderId="0" xfId="0" applyFont="1" applyAlignment="1">
      <alignment horizontal="center" vertical="center"/>
    </xf>
    <xf numFmtId="165" fontId="5" fillId="0" borderId="0" xfId="0" applyNumberFormat="1" applyFont="1"/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5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5"/>
    </xf>
    <xf numFmtId="15" fontId="6" fillId="0" borderId="0" xfId="0" applyNumberFormat="1" applyFont="1" applyAlignment="1">
      <alignment horizontal="left"/>
    </xf>
    <xf numFmtId="4" fontId="0" fillId="0" borderId="0" xfId="0" applyNumberFormat="1"/>
    <xf numFmtId="164" fontId="3" fillId="0" borderId="0" xfId="0" applyNumberFormat="1" applyFont="1" applyAlignment="1">
      <alignment horizontal="left" wrapText="1"/>
    </xf>
    <xf numFmtId="0" fontId="2" fillId="0" borderId="0" xfId="0" applyFont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0" fillId="0" borderId="3" xfId="0" applyNumberFormat="1" applyBorder="1"/>
    <xf numFmtId="0" fontId="5" fillId="0" borderId="3" xfId="0" applyFont="1" applyBorder="1"/>
    <xf numFmtId="4" fontId="4" fillId="0" borderId="0" xfId="0" applyNumberFormat="1" applyFont="1"/>
    <xf numFmtId="39" fontId="0" fillId="0" borderId="0" xfId="0" applyNumberFormat="1"/>
    <xf numFmtId="43" fontId="4" fillId="0" borderId="3" xfId="1" applyFont="1" applyBorder="1" applyAlignment="1">
      <alignment vertical="center" wrapText="1"/>
    </xf>
    <xf numFmtId="4" fontId="0" fillId="2" borderId="0" xfId="0" applyNumberFormat="1" applyFill="1"/>
    <xf numFmtId="0" fontId="7" fillId="0" borderId="0" xfId="0" applyFont="1"/>
    <xf numFmtId="43" fontId="0" fillId="0" borderId="0" xfId="1" applyFont="1"/>
    <xf numFmtId="0" fontId="9" fillId="0" borderId="0" xfId="0" applyFont="1"/>
    <xf numFmtId="4" fontId="9" fillId="0" borderId="0" xfId="0" applyNumberFormat="1" applyFont="1"/>
    <xf numFmtId="4" fontId="5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/>
    <xf numFmtId="4" fontId="0" fillId="0" borderId="0" xfId="0" applyNumberFormat="1" applyAlignment="1">
      <alignment vertical="center"/>
    </xf>
    <xf numFmtId="4" fontId="10" fillId="4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4" fontId="11" fillId="0" borderId="0" xfId="0" applyNumberFormat="1" applyFont="1"/>
    <xf numFmtId="0" fontId="4" fillId="0" borderId="0" xfId="0" applyFont="1" applyAlignment="1"/>
    <xf numFmtId="0" fontId="5" fillId="0" borderId="0" xfId="0" applyFont="1" applyAlignment="1"/>
    <xf numFmtId="4" fontId="5" fillId="0" borderId="5" xfId="0" applyNumberFormat="1" applyFont="1" applyBorder="1"/>
    <xf numFmtId="0" fontId="4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1304925</xdr:colOff>
      <xdr:row>4</xdr:row>
      <xdr:rowOff>85725</xdr:rowOff>
    </xdr:to>
    <xdr:pic>
      <xdr:nvPicPr>
        <xdr:cNvPr id="2" name="Imagen 1" descr="LOGO INDOTEL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14300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3"/>
  <sheetViews>
    <sheetView tabSelected="1" topLeftCell="A70" zoomScaleNormal="100" workbookViewId="0">
      <selection activeCell="A87" sqref="A87"/>
    </sheetView>
  </sheetViews>
  <sheetFormatPr baseColWidth="10" defaultColWidth="9.140625" defaultRowHeight="15" x14ac:dyDescent="0.25"/>
  <cols>
    <col min="1" max="1" width="67" customWidth="1"/>
    <col min="2" max="3" width="14.7109375" hidden="1" customWidth="1"/>
    <col min="4" max="4" width="13.28515625" style="29" bestFit="1" customWidth="1"/>
    <col min="5" max="5" width="13.28515625" style="46" bestFit="1" customWidth="1"/>
    <col min="6" max="6" width="13.28515625" style="29" bestFit="1" customWidth="1"/>
    <col min="7" max="7" width="13.28515625" style="12" bestFit="1" customWidth="1"/>
    <col min="8" max="9" width="13.28515625" style="29" bestFit="1" customWidth="1"/>
    <col min="10" max="14" width="13.28515625" bestFit="1" customWidth="1"/>
    <col min="15" max="15" width="15.28515625" hidden="1" customWidth="1"/>
    <col min="16" max="16" width="14.7109375" style="11" bestFit="1" customWidth="1"/>
    <col min="17" max="17" width="15.28515625" bestFit="1" customWidth="1"/>
    <col min="18" max="18" width="18.42578125" bestFit="1" customWidth="1"/>
    <col min="19" max="19" width="13.85546875" bestFit="1" customWidth="1"/>
  </cols>
  <sheetData>
    <row r="1" spans="1:34" ht="18.75" x14ac:dyDescent="0.3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34" ht="10.5" customHeight="1" x14ac:dyDescent="0.25">
      <c r="A2" s="56" t="s">
        <v>102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34" ht="14.25" customHeight="1" x14ac:dyDescent="0.25">
      <c r="A3" s="57" t="s">
        <v>80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34" x14ac:dyDescent="0.25">
      <c r="A4" s="58" t="s">
        <v>81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34" ht="12" customHeight="1" x14ac:dyDescent="0.25">
      <c r="A5" s="59" t="s">
        <v>101</v>
      </c>
      <c r="B5" s="59" t="s">
        <v>82</v>
      </c>
      <c r="C5" s="59" t="s">
        <v>86</v>
      </c>
      <c r="D5" s="60" t="s">
        <v>87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34" s="31" customFormat="1" ht="12.75" customHeight="1" x14ac:dyDescent="0.25">
      <c r="A6" s="59"/>
      <c r="B6" s="59"/>
      <c r="C6" s="59"/>
      <c r="D6" s="47" t="s">
        <v>88</v>
      </c>
      <c r="E6" s="47" t="s">
        <v>89</v>
      </c>
      <c r="F6" s="47" t="s">
        <v>90</v>
      </c>
      <c r="G6" s="47" t="s">
        <v>85</v>
      </c>
      <c r="H6" s="47" t="s">
        <v>92</v>
      </c>
      <c r="I6" s="47" t="s">
        <v>93</v>
      </c>
      <c r="J6" s="47" t="s">
        <v>94</v>
      </c>
      <c r="K6" s="47" t="s">
        <v>95</v>
      </c>
      <c r="L6" s="47" t="s">
        <v>96</v>
      </c>
      <c r="M6" s="47" t="s">
        <v>97</v>
      </c>
      <c r="N6" s="47" t="s">
        <v>98</v>
      </c>
      <c r="O6" s="47" t="s">
        <v>99</v>
      </c>
      <c r="P6" s="48" t="s">
        <v>100</v>
      </c>
    </row>
    <row r="7" spans="1:34" ht="12.75" customHeight="1" x14ac:dyDescent="0.25">
      <c r="A7" s="4" t="s">
        <v>3</v>
      </c>
      <c r="B7" s="4"/>
      <c r="C7" s="37"/>
      <c r="D7" s="5"/>
      <c r="E7" s="32"/>
      <c r="F7" s="33"/>
      <c r="G7" s="19"/>
      <c r="H7" s="19"/>
      <c r="I7" s="19"/>
      <c r="J7" s="19"/>
      <c r="K7" s="19"/>
      <c r="L7" s="19"/>
      <c r="M7" s="19"/>
      <c r="N7" s="19"/>
      <c r="O7" s="19"/>
      <c r="P7" s="34"/>
    </row>
    <row r="8" spans="1:34" x14ac:dyDescent="0.25">
      <c r="A8" s="6" t="s">
        <v>4</v>
      </c>
      <c r="B8" s="35">
        <v>1036521587.3079599</v>
      </c>
      <c r="C8" s="35">
        <v>1065132806.9047198</v>
      </c>
      <c r="D8" s="35">
        <v>88940999.540000007</v>
      </c>
      <c r="E8" s="35">
        <v>68824902.480000004</v>
      </c>
      <c r="F8" s="35">
        <v>80540408.030000001</v>
      </c>
      <c r="G8" s="35">
        <v>83812657.730000004</v>
      </c>
      <c r="H8" s="35">
        <v>79425126.410000011</v>
      </c>
      <c r="I8" s="35">
        <v>133859287.93000001</v>
      </c>
      <c r="J8" s="35">
        <v>80817260.980000004</v>
      </c>
      <c r="K8" s="35">
        <v>75599866.99000001</v>
      </c>
      <c r="L8" s="35">
        <v>103256516.52999999</v>
      </c>
      <c r="M8" s="35">
        <v>78594786</v>
      </c>
      <c r="N8" s="35">
        <v>75829508.800000012</v>
      </c>
      <c r="O8" s="35">
        <f t="shared" ref="O8:P8" si="0">O9+O10+O11+O12+O13</f>
        <v>0</v>
      </c>
      <c r="P8" s="35">
        <f t="shared" si="0"/>
        <v>949501321.41999996</v>
      </c>
      <c r="Q8" s="38"/>
    </row>
    <row r="9" spans="1:34" x14ac:dyDescent="0.25">
      <c r="A9" s="2" t="s">
        <v>5</v>
      </c>
      <c r="B9" s="12">
        <v>757385634.01199996</v>
      </c>
      <c r="C9" s="12">
        <v>779387817.0891999</v>
      </c>
      <c r="D9" s="16">
        <v>73304502.150000006</v>
      </c>
      <c r="E9" s="16">
        <v>62868437.630000003</v>
      </c>
      <c r="F9" s="16">
        <v>64271829.580000006</v>
      </c>
      <c r="G9" s="16">
        <v>62888588.219999999</v>
      </c>
      <c r="H9" s="12">
        <v>62618054.719999999</v>
      </c>
      <c r="I9" s="12">
        <v>66926827.649999999</v>
      </c>
      <c r="J9" s="12">
        <v>64127929.460000001</v>
      </c>
      <c r="K9" s="12">
        <v>64975350.829999998</v>
      </c>
      <c r="L9" s="12">
        <v>72449730.069999993</v>
      </c>
      <c r="M9" s="12">
        <v>62687831.589999996</v>
      </c>
      <c r="N9" s="12">
        <v>62048604.160000004</v>
      </c>
      <c r="O9" s="12"/>
      <c r="P9" s="12">
        <f>SUM(D9:O9)</f>
        <v>719167686.05999994</v>
      </c>
    </row>
    <row r="10" spans="1:34" x14ac:dyDescent="0.25">
      <c r="A10" s="2" t="s">
        <v>6</v>
      </c>
      <c r="B10" s="3">
        <v>41841218</v>
      </c>
      <c r="C10" s="3">
        <v>48389685.279999986</v>
      </c>
      <c r="D10" s="16">
        <v>1776290.65</v>
      </c>
      <c r="E10" s="16">
        <v>1675022.31</v>
      </c>
      <c r="F10" s="16">
        <v>2637614.5499999998</v>
      </c>
      <c r="G10" s="16">
        <v>1870932.45</v>
      </c>
      <c r="H10" s="12">
        <v>2860224.45</v>
      </c>
      <c r="I10" s="12">
        <v>2674816.96</v>
      </c>
      <c r="J10" s="12">
        <v>1857090.78</v>
      </c>
      <c r="K10" s="12">
        <v>2567616.79</v>
      </c>
      <c r="L10" s="12">
        <v>3531681.3</v>
      </c>
      <c r="M10" s="12">
        <v>2946323.82</v>
      </c>
      <c r="N10" s="12">
        <v>2256853.9900000002</v>
      </c>
      <c r="O10" s="12"/>
      <c r="P10" s="12">
        <f t="shared" ref="P10:P13" si="1">SUM(D10:O10)</f>
        <v>26654468.050000004</v>
      </c>
    </row>
    <row r="11" spans="1:34" x14ac:dyDescent="0.25">
      <c r="A11" s="2" t="s">
        <v>7</v>
      </c>
      <c r="B11" s="3">
        <v>0</v>
      </c>
      <c r="C11" s="3">
        <v>0</v>
      </c>
      <c r="D11" s="16">
        <v>0</v>
      </c>
      <c r="E11" s="16">
        <v>0</v>
      </c>
      <c r="F11" s="16">
        <v>0</v>
      </c>
      <c r="G11" s="16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/>
      <c r="P11" s="12">
        <f t="shared" si="1"/>
        <v>0</v>
      </c>
    </row>
    <row r="12" spans="1:34" x14ac:dyDescent="0.25">
      <c r="A12" s="2" t="s">
        <v>8</v>
      </c>
      <c r="B12" s="3">
        <v>136659928.79999998</v>
      </c>
      <c r="C12" s="3">
        <v>136679353.19999999</v>
      </c>
      <c r="D12" s="16">
        <v>6362346.0800000001</v>
      </c>
      <c r="E12" s="16">
        <v>4280114.4399999995</v>
      </c>
      <c r="F12" s="16">
        <v>5816819.4799999995</v>
      </c>
      <c r="G12" s="16">
        <v>3431128.58</v>
      </c>
      <c r="H12" s="12">
        <v>6130986.8100000005</v>
      </c>
      <c r="I12" s="12">
        <v>56538901.900000006</v>
      </c>
      <c r="J12" s="12">
        <v>7042520.1600000001</v>
      </c>
      <c r="K12" s="12">
        <v>8056899.3699999992</v>
      </c>
      <c r="L12" s="12">
        <v>11863567.149999999</v>
      </c>
      <c r="M12" s="12">
        <v>5242048.4300000006</v>
      </c>
      <c r="N12" s="12">
        <v>3781055.28</v>
      </c>
      <c r="O12" s="12"/>
      <c r="P12" s="12">
        <f t="shared" si="1"/>
        <v>118546387.68000001</v>
      </c>
    </row>
    <row r="13" spans="1:34" ht="15" customHeight="1" x14ac:dyDescent="0.3">
      <c r="A13" s="2" t="s">
        <v>9</v>
      </c>
      <c r="B13" s="3">
        <v>100634806.49595998</v>
      </c>
      <c r="C13" s="3">
        <v>100675951.33552</v>
      </c>
      <c r="D13" s="17">
        <v>7497860.6600000001</v>
      </c>
      <c r="E13" s="17">
        <v>1328.1</v>
      </c>
      <c r="F13" s="17">
        <v>7814144.4200000009</v>
      </c>
      <c r="G13" s="17">
        <v>15622008.48</v>
      </c>
      <c r="H13" s="12">
        <v>7815860.4300000006</v>
      </c>
      <c r="I13" s="12">
        <v>7718741.4199999999</v>
      </c>
      <c r="J13" s="12">
        <v>7789720.5800000001</v>
      </c>
      <c r="K13" s="12">
        <v>0</v>
      </c>
      <c r="L13" s="12">
        <v>15411538.01</v>
      </c>
      <c r="M13" s="12">
        <v>7718582.1600000001</v>
      </c>
      <c r="N13" s="12">
        <v>7742995.370000001</v>
      </c>
      <c r="O13" s="12"/>
      <c r="P13" s="12">
        <f t="shared" si="1"/>
        <v>85132779.63000001</v>
      </c>
      <c r="Q13" s="2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</row>
    <row r="14" spans="1:34" ht="15" customHeight="1" x14ac:dyDescent="0.3">
      <c r="A14" s="6" t="s">
        <v>10</v>
      </c>
      <c r="B14" s="7">
        <v>685638298.03309989</v>
      </c>
      <c r="C14" s="7">
        <v>614265107.10553336</v>
      </c>
      <c r="D14" s="7">
        <v>21240938.370000001</v>
      </c>
      <c r="E14" s="7">
        <v>21530460.469999999</v>
      </c>
      <c r="F14" s="7">
        <v>29594875.580000002</v>
      </c>
      <c r="G14" s="7">
        <v>23486300.939999998</v>
      </c>
      <c r="H14" s="7">
        <v>29511912.849999998</v>
      </c>
      <c r="I14" s="7">
        <v>32854630.879999999</v>
      </c>
      <c r="J14" s="7">
        <v>43823620.229999997</v>
      </c>
      <c r="K14" s="7">
        <v>36097802.269999996</v>
      </c>
      <c r="L14" s="7">
        <v>38865775.700000003</v>
      </c>
      <c r="M14" s="7">
        <v>28550124.600000001</v>
      </c>
      <c r="N14" s="7">
        <v>28077445.889999997</v>
      </c>
      <c r="O14" s="7">
        <f t="shared" ref="O14" si="2">O15+O16+O17+O18+O19+O20+O21+O22+O23</f>
        <v>0</v>
      </c>
      <c r="P14" s="7">
        <f>SUM(P15:P23)</f>
        <v>333633887.77999997</v>
      </c>
      <c r="Q14" s="29"/>
      <c r="S14" s="2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</row>
    <row r="15" spans="1:34" x14ac:dyDescent="0.25">
      <c r="A15" s="2" t="s">
        <v>11</v>
      </c>
      <c r="B15" s="3">
        <v>31720806.130000003</v>
      </c>
      <c r="C15" s="3">
        <v>30982309</v>
      </c>
      <c r="D15" s="16">
        <v>1245097.2100000002</v>
      </c>
      <c r="E15" s="16">
        <v>1768203.79</v>
      </c>
      <c r="F15" s="16">
        <v>2096241.4400000002</v>
      </c>
      <c r="G15" s="16">
        <v>1427836.87</v>
      </c>
      <c r="H15" s="16">
        <v>1682754.73</v>
      </c>
      <c r="I15" s="16">
        <v>2094206.81</v>
      </c>
      <c r="J15" s="16">
        <v>6900324.3900000006</v>
      </c>
      <c r="K15" s="16">
        <v>1522970.7799999998</v>
      </c>
      <c r="L15" s="16">
        <v>3397377.2500000005</v>
      </c>
      <c r="M15" s="16">
        <v>1715904.77</v>
      </c>
      <c r="N15" s="16">
        <v>-772058.82</v>
      </c>
      <c r="O15" s="16"/>
      <c r="P15" s="3">
        <f t="shared" ref="P15:P71" si="3">SUM(D15:O15)</f>
        <v>23078859.220000003</v>
      </c>
    </row>
    <row r="16" spans="1:34" x14ac:dyDescent="0.25">
      <c r="A16" s="2" t="s">
        <v>12</v>
      </c>
      <c r="B16" s="3">
        <v>123803995.80000001</v>
      </c>
      <c r="C16" s="3">
        <v>103632167.80000001</v>
      </c>
      <c r="D16" s="16">
        <v>331037.2</v>
      </c>
      <c r="E16" s="16">
        <v>372424.99</v>
      </c>
      <c r="F16" s="16">
        <v>474801</v>
      </c>
      <c r="G16" s="16">
        <v>429815</v>
      </c>
      <c r="H16" s="16">
        <v>1080993.28</v>
      </c>
      <c r="I16" s="16">
        <v>1356226.24</v>
      </c>
      <c r="J16" s="16">
        <v>1495028.52</v>
      </c>
      <c r="K16" s="16">
        <v>1526130.14</v>
      </c>
      <c r="L16" s="16">
        <v>2236450.04</v>
      </c>
      <c r="M16" s="16">
        <v>3003470.3299999996</v>
      </c>
      <c r="N16" s="16">
        <v>1935467.5</v>
      </c>
      <c r="O16" s="16"/>
      <c r="P16" s="3">
        <f t="shared" si="3"/>
        <v>14241844.24</v>
      </c>
    </row>
    <row r="17" spans="1:18" x14ac:dyDescent="0.25">
      <c r="A17" s="2" t="s">
        <v>13</v>
      </c>
      <c r="B17" s="3">
        <v>20359754</v>
      </c>
      <c r="C17" s="3">
        <v>20385254</v>
      </c>
      <c r="D17" s="16">
        <v>685009.36</v>
      </c>
      <c r="E17" s="16">
        <v>326900</v>
      </c>
      <c r="F17" s="16">
        <v>583350</v>
      </c>
      <c r="G17" s="16">
        <v>203300</v>
      </c>
      <c r="H17" s="16">
        <v>402250</v>
      </c>
      <c r="I17" s="16">
        <v>238250</v>
      </c>
      <c r="J17" s="16">
        <v>312000</v>
      </c>
      <c r="K17" s="16">
        <v>3381533.4499999997</v>
      </c>
      <c r="L17" s="16">
        <v>362850</v>
      </c>
      <c r="M17" s="16">
        <v>605186</v>
      </c>
      <c r="N17" s="16">
        <v>1305330</v>
      </c>
      <c r="O17" s="16"/>
      <c r="P17" s="3">
        <f t="shared" si="3"/>
        <v>8405958.8099999987</v>
      </c>
    </row>
    <row r="18" spans="1:18" x14ac:dyDescent="0.25">
      <c r="A18" s="2" t="s">
        <v>14</v>
      </c>
      <c r="B18" s="3">
        <v>9662000</v>
      </c>
      <c r="C18" s="3">
        <v>9662000</v>
      </c>
      <c r="D18" s="16">
        <v>159913</v>
      </c>
      <c r="E18" s="16">
        <v>16760</v>
      </c>
      <c r="F18" s="16">
        <v>17860</v>
      </c>
      <c r="G18" s="16">
        <v>13980</v>
      </c>
      <c r="H18" s="16">
        <v>31820</v>
      </c>
      <c r="I18" s="16">
        <v>22605</v>
      </c>
      <c r="J18" s="16">
        <v>612074.31000000006</v>
      </c>
      <c r="K18" s="16">
        <v>148255</v>
      </c>
      <c r="L18" s="16">
        <v>30810.95</v>
      </c>
      <c r="M18" s="16">
        <v>12070</v>
      </c>
      <c r="N18" s="16">
        <v>326205</v>
      </c>
      <c r="O18" s="16"/>
      <c r="P18" s="3">
        <f t="shared" si="3"/>
        <v>1392353.26</v>
      </c>
    </row>
    <row r="19" spans="1:18" x14ac:dyDescent="0.25">
      <c r="A19" s="2" t="s">
        <v>15</v>
      </c>
      <c r="B19" s="3">
        <v>176678287.37949997</v>
      </c>
      <c r="C19" s="3">
        <v>157299756.40960002</v>
      </c>
      <c r="D19" s="16">
        <v>5123442.29</v>
      </c>
      <c r="E19" s="16">
        <v>8878403.8699999992</v>
      </c>
      <c r="F19" s="16">
        <v>9332363.3399999999</v>
      </c>
      <c r="G19" s="16">
        <v>8528877.0999999996</v>
      </c>
      <c r="H19" s="16">
        <v>15120254.790000001</v>
      </c>
      <c r="I19" s="16">
        <v>12433607.879999999</v>
      </c>
      <c r="J19" s="16">
        <v>8719908.2599999998</v>
      </c>
      <c r="K19" s="16">
        <v>10078189.83</v>
      </c>
      <c r="L19" s="16">
        <v>18206685.649999999</v>
      </c>
      <c r="M19" s="16">
        <v>9855104.0399999991</v>
      </c>
      <c r="N19" s="16">
        <v>14017242.859999999</v>
      </c>
      <c r="O19" s="16"/>
      <c r="P19" s="3">
        <f t="shared" si="3"/>
        <v>120294079.90999998</v>
      </c>
    </row>
    <row r="20" spans="1:18" x14ac:dyDescent="0.25">
      <c r="A20" s="2" t="s">
        <v>16</v>
      </c>
      <c r="B20" s="3">
        <v>118817833.45999999</v>
      </c>
      <c r="C20" s="3">
        <v>101229567.66</v>
      </c>
      <c r="D20" s="16">
        <v>5468078.2700000005</v>
      </c>
      <c r="E20" s="16">
        <v>5467602.6699999999</v>
      </c>
      <c r="F20" s="16">
        <v>12904212.050000001</v>
      </c>
      <c r="G20" s="16">
        <v>7954710.7000000002</v>
      </c>
      <c r="H20" s="16">
        <v>7948396.4999999991</v>
      </c>
      <c r="I20" s="16">
        <v>7955301.2299999995</v>
      </c>
      <c r="J20" s="16">
        <v>7952720.4699999988</v>
      </c>
      <c r="K20" s="16">
        <v>7952279.8499999996</v>
      </c>
      <c r="L20" s="16">
        <v>7949870.5300000003</v>
      </c>
      <c r="M20" s="16">
        <v>7944685.5600000005</v>
      </c>
      <c r="N20" s="16">
        <v>7533487.4000000004</v>
      </c>
      <c r="O20" s="16"/>
      <c r="P20" s="3">
        <f>SUM(D20:O20)</f>
        <v>87031345.230000004</v>
      </c>
      <c r="Q20" s="29"/>
    </row>
    <row r="21" spans="1:18" ht="21.75" customHeight="1" x14ac:dyDescent="0.25">
      <c r="A21" s="2" t="s">
        <v>17</v>
      </c>
      <c r="B21" s="3">
        <v>48552264.263600007</v>
      </c>
      <c r="C21" s="3">
        <v>36027264.596933335</v>
      </c>
      <c r="D21" s="16">
        <v>255822.37</v>
      </c>
      <c r="E21" s="16">
        <v>759357.09</v>
      </c>
      <c r="F21" s="16">
        <v>543558.68000000005</v>
      </c>
      <c r="G21" s="16">
        <v>1563268.8499999999</v>
      </c>
      <c r="H21" s="16">
        <v>802619.47</v>
      </c>
      <c r="I21" s="16">
        <v>1017188.65</v>
      </c>
      <c r="J21" s="16">
        <v>1604453.98</v>
      </c>
      <c r="K21" s="16">
        <v>443783.99</v>
      </c>
      <c r="L21" s="16">
        <v>1249916.71</v>
      </c>
      <c r="M21" s="16">
        <v>885971.3</v>
      </c>
      <c r="N21" s="16">
        <v>767421.27</v>
      </c>
      <c r="O21" s="16"/>
      <c r="P21" s="3">
        <f t="shared" si="3"/>
        <v>9893362.3599999994</v>
      </c>
    </row>
    <row r="22" spans="1:18" x14ac:dyDescent="0.25">
      <c r="A22" s="2" t="s">
        <v>18</v>
      </c>
      <c r="B22" s="3">
        <v>156043357</v>
      </c>
      <c r="C22" s="3">
        <v>152338987.639</v>
      </c>
      <c r="D22" s="17">
        <v>7972538.6699999999</v>
      </c>
      <c r="E22" s="17">
        <v>3858828.0599999996</v>
      </c>
      <c r="F22" s="17">
        <v>3379452.0700000003</v>
      </c>
      <c r="G22" s="17">
        <v>2997752.92</v>
      </c>
      <c r="H22" s="17">
        <v>2369537.2000000002</v>
      </c>
      <c r="I22" s="17">
        <v>7264643.2700000005</v>
      </c>
      <c r="J22" s="17">
        <v>15811098.5</v>
      </c>
      <c r="K22" s="17">
        <v>10910237.730000002</v>
      </c>
      <c r="L22" s="17">
        <v>5089732.57</v>
      </c>
      <c r="M22" s="17">
        <v>4083991.8</v>
      </c>
      <c r="N22" s="17">
        <v>2851680.6799999997</v>
      </c>
      <c r="O22" s="17"/>
      <c r="P22" s="12">
        <f t="shared" si="3"/>
        <v>66589493.469999999</v>
      </c>
    </row>
    <row r="23" spans="1:18" x14ac:dyDescent="0.25">
      <c r="A23" s="2" t="s">
        <v>19</v>
      </c>
      <c r="B23" s="3">
        <v>0</v>
      </c>
      <c r="C23" s="3">
        <v>2707800</v>
      </c>
      <c r="D23" s="16">
        <v>0</v>
      </c>
      <c r="E23" s="16">
        <v>81980</v>
      </c>
      <c r="F23" s="16">
        <v>263037</v>
      </c>
      <c r="G23" s="16">
        <v>366759.5</v>
      </c>
      <c r="H23" s="16">
        <v>73286.880000000005</v>
      </c>
      <c r="I23" s="16">
        <v>472601.8</v>
      </c>
      <c r="J23" s="16">
        <v>416011.8</v>
      </c>
      <c r="K23" s="16">
        <v>134421.5</v>
      </c>
      <c r="L23" s="16">
        <v>342082</v>
      </c>
      <c r="M23" s="16">
        <v>443740.8</v>
      </c>
      <c r="N23" s="16">
        <v>112670</v>
      </c>
      <c r="O23" s="16"/>
      <c r="P23" s="3">
        <f t="shared" si="3"/>
        <v>2706591.28</v>
      </c>
    </row>
    <row r="24" spans="1:18" x14ac:dyDescent="0.25">
      <c r="A24" s="6" t="s">
        <v>20</v>
      </c>
      <c r="B24" s="7">
        <v>77177010.019999996</v>
      </c>
      <c r="C24" s="7">
        <v>58030735.25999999</v>
      </c>
      <c r="D24" s="7">
        <v>1252798.29</v>
      </c>
      <c r="E24" s="7">
        <v>2898410.2300000004</v>
      </c>
      <c r="F24" s="7">
        <v>1764677.19</v>
      </c>
      <c r="G24" s="7">
        <v>2274571.6</v>
      </c>
      <c r="H24" s="7">
        <v>1708219.78</v>
      </c>
      <c r="I24" s="7">
        <v>3731261.45</v>
      </c>
      <c r="J24" s="7">
        <v>2063185.77</v>
      </c>
      <c r="K24" s="7">
        <v>1547945.5999999999</v>
      </c>
      <c r="L24" s="7">
        <v>2273868.8499999996</v>
      </c>
      <c r="M24" s="7">
        <v>2878984.7600000002</v>
      </c>
      <c r="N24" s="7">
        <v>3656697.8</v>
      </c>
      <c r="O24" s="7">
        <f t="shared" ref="O24" si="4">SUM(O25:O33)</f>
        <v>0</v>
      </c>
      <c r="P24" s="35">
        <f>SUM(D24:O24)</f>
        <v>26050621.32</v>
      </c>
      <c r="Q24" s="7"/>
      <c r="R24" s="29"/>
    </row>
    <row r="25" spans="1:18" x14ac:dyDescent="0.25">
      <c r="A25" s="2" t="s">
        <v>21</v>
      </c>
      <c r="B25" s="3">
        <v>8214601.9800000004</v>
      </c>
      <c r="C25" s="3">
        <v>7541199.9799999995</v>
      </c>
      <c r="D25" s="17">
        <v>171319.47</v>
      </c>
      <c r="E25" s="17">
        <v>235475.9</v>
      </c>
      <c r="F25" s="17">
        <v>240082.43</v>
      </c>
      <c r="G25" s="17">
        <v>96947.19</v>
      </c>
      <c r="H25" s="17">
        <v>306002.05</v>
      </c>
      <c r="I25" s="17">
        <v>340446.15</v>
      </c>
      <c r="J25" s="17">
        <v>183935.31</v>
      </c>
      <c r="K25" s="17">
        <v>223267.87</v>
      </c>
      <c r="L25" s="17">
        <v>287440.27</v>
      </c>
      <c r="M25" s="17">
        <v>331038.29000000004</v>
      </c>
      <c r="N25" s="17">
        <v>573831.32999999996</v>
      </c>
      <c r="O25" s="17"/>
      <c r="P25" s="12">
        <f t="shared" si="3"/>
        <v>2989786.2600000002</v>
      </c>
    </row>
    <row r="26" spans="1:18" x14ac:dyDescent="0.25">
      <c r="A26" s="2" t="s">
        <v>22</v>
      </c>
      <c r="B26" s="3">
        <v>2183400</v>
      </c>
      <c r="C26" s="3">
        <v>1548400</v>
      </c>
      <c r="D26" s="17">
        <v>0</v>
      </c>
      <c r="E26" s="17">
        <v>59000</v>
      </c>
      <c r="F26" s="17">
        <v>0</v>
      </c>
      <c r="G26" s="17">
        <v>0</v>
      </c>
      <c r="H26" s="17">
        <v>0</v>
      </c>
      <c r="I26" s="17">
        <v>110330</v>
      </c>
      <c r="J26" s="17">
        <v>0</v>
      </c>
      <c r="K26" s="17">
        <v>0</v>
      </c>
      <c r="L26" s="17">
        <v>94636</v>
      </c>
      <c r="M26" s="17">
        <v>84908.32</v>
      </c>
      <c r="N26" s="17">
        <v>0</v>
      </c>
      <c r="O26" s="17"/>
      <c r="P26" s="12">
        <f t="shared" si="3"/>
        <v>348874.32</v>
      </c>
    </row>
    <row r="27" spans="1:18" x14ac:dyDescent="0.25">
      <c r="A27" s="2" t="s">
        <v>23</v>
      </c>
      <c r="B27" s="3">
        <v>5147569.5</v>
      </c>
      <c r="C27" s="3">
        <v>5147569.5</v>
      </c>
      <c r="D27" s="17">
        <v>0</v>
      </c>
      <c r="E27" s="17">
        <v>450129.2</v>
      </c>
      <c r="F27" s="17">
        <v>127920.4</v>
      </c>
      <c r="G27" s="17">
        <v>11100</v>
      </c>
      <c r="H27" s="17">
        <v>0</v>
      </c>
      <c r="I27" s="17">
        <v>471454.25</v>
      </c>
      <c r="J27" s="17">
        <v>342988.24</v>
      </c>
      <c r="K27" s="17">
        <v>202927.5</v>
      </c>
      <c r="L27" s="17">
        <v>240337.68</v>
      </c>
      <c r="M27" s="17">
        <v>151495</v>
      </c>
      <c r="N27" s="17">
        <v>542931.39</v>
      </c>
      <c r="O27" s="17"/>
      <c r="P27" s="12">
        <f t="shared" si="3"/>
        <v>2541283.66</v>
      </c>
    </row>
    <row r="28" spans="1:18" x14ac:dyDescent="0.25">
      <c r="A28" s="2" t="s">
        <v>24</v>
      </c>
      <c r="B28" s="3">
        <v>164403.04000000004</v>
      </c>
      <c r="C28" s="3">
        <v>364403.03999999992</v>
      </c>
      <c r="D28" s="17">
        <v>0</v>
      </c>
      <c r="E28" s="17">
        <v>0</v>
      </c>
      <c r="F28" s="17">
        <v>0</v>
      </c>
      <c r="G28" s="17">
        <v>42968.26</v>
      </c>
      <c r="H28" s="16">
        <v>0</v>
      </c>
      <c r="I28" s="16">
        <v>72105.63</v>
      </c>
      <c r="J28" s="16">
        <v>0</v>
      </c>
      <c r="K28" s="16">
        <v>0</v>
      </c>
      <c r="L28" s="16">
        <v>0</v>
      </c>
      <c r="M28" s="16">
        <v>0</v>
      </c>
      <c r="N28" s="16">
        <v>33915.620000000003</v>
      </c>
      <c r="O28" s="16"/>
      <c r="P28" s="3">
        <f t="shared" si="3"/>
        <v>148989.51</v>
      </c>
    </row>
    <row r="29" spans="1:18" x14ac:dyDescent="0.25">
      <c r="A29" s="2" t="s">
        <v>25</v>
      </c>
      <c r="B29" s="3">
        <v>1584362.0000000002</v>
      </c>
      <c r="C29" s="3">
        <v>1404362.0000000002</v>
      </c>
      <c r="D29" s="17">
        <v>48928.53</v>
      </c>
      <c r="E29" s="17">
        <v>200</v>
      </c>
      <c r="F29" s="17">
        <v>10800.01</v>
      </c>
      <c r="G29" s="17">
        <v>893.09</v>
      </c>
      <c r="H29" s="17">
        <v>67142</v>
      </c>
      <c r="I29" s="17">
        <v>26019</v>
      </c>
      <c r="J29" s="17">
        <v>42697.81</v>
      </c>
      <c r="K29" s="17">
        <v>29000</v>
      </c>
      <c r="L29" s="17">
        <v>3481</v>
      </c>
      <c r="M29" s="17">
        <v>469327.50999999995</v>
      </c>
      <c r="N29" s="17">
        <v>90552.12</v>
      </c>
      <c r="O29" s="17"/>
      <c r="P29" s="12">
        <f>SUM(D29:O29)</f>
        <v>789041.07</v>
      </c>
      <c r="Q29" t="s">
        <v>83</v>
      </c>
    </row>
    <row r="30" spans="1:18" x14ac:dyDescent="0.25">
      <c r="A30" s="2" t="s">
        <v>26</v>
      </c>
      <c r="B30" s="3">
        <v>4040000</v>
      </c>
      <c r="C30" s="3">
        <v>3970000</v>
      </c>
      <c r="D30" s="17">
        <v>9855.43</v>
      </c>
      <c r="E30" s="17">
        <v>25019.040000000001</v>
      </c>
      <c r="F30" s="17">
        <v>12734.71</v>
      </c>
      <c r="G30" s="17">
        <v>14445.6</v>
      </c>
      <c r="H30" s="17">
        <v>21505.9</v>
      </c>
      <c r="I30" s="17">
        <v>6413.4</v>
      </c>
      <c r="J30" s="17">
        <v>216209.39</v>
      </c>
      <c r="K30" s="17">
        <v>0</v>
      </c>
      <c r="L30" s="17">
        <v>24884.14</v>
      </c>
      <c r="M30" s="17">
        <v>106088.9</v>
      </c>
      <c r="N30" s="17">
        <v>245364.09</v>
      </c>
      <c r="O30" s="17"/>
      <c r="P30" s="12">
        <f t="shared" si="3"/>
        <v>682520.6</v>
      </c>
    </row>
    <row r="31" spans="1:18" ht="14.25" customHeight="1" x14ac:dyDescent="0.25">
      <c r="A31" s="2" t="s">
        <v>27</v>
      </c>
      <c r="B31" s="3">
        <v>20704243.039999999</v>
      </c>
      <c r="C31" s="3">
        <v>18234242.999999993</v>
      </c>
      <c r="D31" s="17">
        <v>896081.05999999994</v>
      </c>
      <c r="E31" s="17">
        <v>977511.30999999994</v>
      </c>
      <c r="F31" s="17">
        <v>1144321.94</v>
      </c>
      <c r="G31" s="17">
        <v>1221932.77</v>
      </c>
      <c r="H31" s="17">
        <v>1060684.31</v>
      </c>
      <c r="I31" s="17">
        <v>1065172.6299999999</v>
      </c>
      <c r="J31" s="17">
        <v>1092053.0999999999</v>
      </c>
      <c r="K31" s="17">
        <v>978711.83</v>
      </c>
      <c r="L31" s="17">
        <v>1057455.44</v>
      </c>
      <c r="M31" s="17">
        <v>1290007.56</v>
      </c>
      <c r="N31" s="17">
        <v>1289307.3799999999</v>
      </c>
      <c r="O31" s="17"/>
      <c r="P31" s="12">
        <f t="shared" si="3"/>
        <v>12073239.329999998</v>
      </c>
    </row>
    <row r="32" spans="1:18" ht="18.75" customHeight="1" x14ac:dyDescent="0.25">
      <c r="A32" s="2" t="s">
        <v>103</v>
      </c>
      <c r="B32" s="12">
        <v>0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/>
      <c r="P32" s="12">
        <f t="shared" si="3"/>
        <v>0</v>
      </c>
    </row>
    <row r="33" spans="1:17" x14ac:dyDescent="0.25">
      <c r="A33" s="2" t="s">
        <v>28</v>
      </c>
      <c r="B33" s="3">
        <v>35138430.459999993</v>
      </c>
      <c r="C33" s="3">
        <v>19820557.739999998</v>
      </c>
      <c r="D33" s="17">
        <v>126613.8</v>
      </c>
      <c r="E33" s="17">
        <v>1151074.78</v>
      </c>
      <c r="F33" s="17">
        <v>228817.69999999998</v>
      </c>
      <c r="G33" s="17">
        <v>886284.69000000006</v>
      </c>
      <c r="H33" s="16">
        <v>252885.52000000002</v>
      </c>
      <c r="I33" s="16">
        <v>1639320.3900000001</v>
      </c>
      <c r="J33" s="16">
        <v>185301.92</v>
      </c>
      <c r="K33" s="16">
        <v>114038.39999999999</v>
      </c>
      <c r="L33" s="16">
        <v>565634.31999999995</v>
      </c>
      <c r="M33" s="16">
        <v>446119.18000000005</v>
      </c>
      <c r="N33" s="16">
        <v>880795.86999999988</v>
      </c>
      <c r="O33" s="16"/>
      <c r="P33" s="12">
        <f t="shared" si="3"/>
        <v>6476886.5700000012</v>
      </c>
    </row>
    <row r="34" spans="1:17" x14ac:dyDescent="0.25">
      <c r="A34" s="6" t="s">
        <v>29</v>
      </c>
      <c r="B34" s="7">
        <v>31640789.585999999</v>
      </c>
      <c r="C34" s="7">
        <v>1233156670.0080001</v>
      </c>
      <c r="D34" s="7">
        <v>2319025</v>
      </c>
      <c r="E34" s="7">
        <v>1783700</v>
      </c>
      <c r="F34" s="7">
        <v>2376801.7000000002</v>
      </c>
      <c r="G34" s="7">
        <v>4023150.9</v>
      </c>
      <c r="H34" s="7">
        <v>629312.5</v>
      </c>
      <c r="I34" s="7">
        <v>672312.5</v>
      </c>
      <c r="J34" s="7">
        <v>1017150.74</v>
      </c>
      <c r="K34" s="7">
        <v>832312.5</v>
      </c>
      <c r="L34" s="7">
        <v>7478612.5</v>
      </c>
      <c r="M34" s="7">
        <v>4340312.5</v>
      </c>
      <c r="N34" s="7">
        <v>1499112.5</v>
      </c>
      <c r="O34" s="7">
        <f>SUM(O35:O41)</f>
        <v>0</v>
      </c>
      <c r="P34" s="35">
        <f>SUM(D34:O34)</f>
        <v>26971803.34</v>
      </c>
    </row>
    <row r="35" spans="1:17" ht="16.5" customHeight="1" x14ac:dyDescent="0.25">
      <c r="A35" s="2" t="s">
        <v>30</v>
      </c>
      <c r="B35" s="12">
        <v>21920892</v>
      </c>
      <c r="C35" s="12">
        <v>10000000</v>
      </c>
      <c r="D35" s="17">
        <v>30000</v>
      </c>
      <c r="E35" s="17">
        <v>0</v>
      </c>
      <c r="F35" s="17">
        <v>1094864.2</v>
      </c>
      <c r="G35" s="17">
        <v>2595838.4</v>
      </c>
      <c r="H35" s="17">
        <v>202000</v>
      </c>
      <c r="I35" s="17">
        <v>245000</v>
      </c>
      <c r="J35" s="17">
        <v>556658.24</v>
      </c>
      <c r="K35" s="17">
        <v>405000</v>
      </c>
      <c r="L35" s="17">
        <v>6345050</v>
      </c>
      <c r="M35" s="17">
        <v>3913000</v>
      </c>
      <c r="N35" s="17">
        <v>1071800</v>
      </c>
      <c r="O35" s="17"/>
      <c r="P35" s="12">
        <f>SUM(D35:O35)</f>
        <v>16459210.84</v>
      </c>
    </row>
    <row r="36" spans="1:17" ht="15" customHeight="1" x14ac:dyDescent="0.25">
      <c r="A36" s="2" t="s">
        <v>31</v>
      </c>
      <c r="B36" s="12">
        <v>0</v>
      </c>
      <c r="C36" s="12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/>
      <c r="P36" s="12">
        <f t="shared" si="3"/>
        <v>0</v>
      </c>
    </row>
    <row r="37" spans="1:17" ht="14.25" customHeight="1" x14ac:dyDescent="0.25">
      <c r="A37" s="2" t="s">
        <v>32</v>
      </c>
      <c r="B37" s="12">
        <v>0</v>
      </c>
      <c r="C37" s="12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/>
      <c r="P37" s="12">
        <f t="shared" si="3"/>
        <v>0</v>
      </c>
    </row>
    <row r="38" spans="1:17" ht="14.25" customHeight="1" x14ac:dyDescent="0.25">
      <c r="A38" s="2" t="s">
        <v>33</v>
      </c>
      <c r="B38" s="12">
        <v>0</v>
      </c>
      <c r="C38" s="12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/>
      <c r="P38" s="12">
        <f t="shared" si="3"/>
        <v>0</v>
      </c>
    </row>
    <row r="39" spans="1:17" ht="13.5" customHeight="1" x14ac:dyDescent="0.25">
      <c r="A39" s="2" t="s">
        <v>34</v>
      </c>
      <c r="B39" s="12">
        <v>0</v>
      </c>
      <c r="C39" s="12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/>
      <c r="P39" s="12">
        <f t="shared" si="3"/>
        <v>0</v>
      </c>
    </row>
    <row r="40" spans="1:17" ht="12.75" customHeight="1" x14ac:dyDescent="0.25">
      <c r="A40" s="2" t="s">
        <v>35</v>
      </c>
      <c r="B40" s="12">
        <v>9719897.5859999992</v>
      </c>
      <c r="C40" s="12">
        <v>9409215.9279999994</v>
      </c>
      <c r="D40" s="17">
        <v>2289025</v>
      </c>
      <c r="E40" s="17">
        <v>1783700</v>
      </c>
      <c r="F40" s="17">
        <v>1281937.5</v>
      </c>
      <c r="G40" s="17">
        <v>427312.5</v>
      </c>
      <c r="H40" s="17">
        <v>427312.5</v>
      </c>
      <c r="I40" s="17">
        <v>427312.5</v>
      </c>
      <c r="J40" s="17">
        <v>460492.5</v>
      </c>
      <c r="K40" s="17">
        <v>427312.5</v>
      </c>
      <c r="L40" s="17">
        <v>1133562.5</v>
      </c>
      <c r="M40" s="17">
        <v>427312.5</v>
      </c>
      <c r="N40" s="17">
        <v>427312.5</v>
      </c>
      <c r="O40" s="17"/>
      <c r="P40" s="12">
        <f t="shared" si="3"/>
        <v>9512592.5</v>
      </c>
    </row>
    <row r="41" spans="1:17" ht="15.75" customHeight="1" x14ac:dyDescent="0.25">
      <c r="A41" s="2" t="s">
        <v>36</v>
      </c>
      <c r="B41" s="12">
        <v>0</v>
      </c>
      <c r="C41" s="12">
        <v>1213747454.0800002</v>
      </c>
      <c r="D41" s="17">
        <v>0</v>
      </c>
      <c r="E41" s="17">
        <v>0</v>
      </c>
      <c r="F41" s="17">
        <v>0</v>
      </c>
      <c r="G41" s="17">
        <v>1000000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/>
      <c r="P41" s="12">
        <f t="shared" si="3"/>
        <v>1000000</v>
      </c>
    </row>
    <row r="42" spans="1:17" s="41" customFormat="1" x14ac:dyDescent="0.25">
      <c r="A42" s="6" t="s">
        <v>37</v>
      </c>
      <c r="B42" s="7">
        <v>79947577</v>
      </c>
      <c r="C42" s="7">
        <v>109668111</v>
      </c>
      <c r="D42" s="7">
        <v>290791.02</v>
      </c>
      <c r="E42" s="7">
        <v>792061.81</v>
      </c>
      <c r="F42" s="7">
        <v>764614.23</v>
      </c>
      <c r="G42" s="7">
        <v>467194.69</v>
      </c>
      <c r="H42" s="7">
        <v>640614.67999999993</v>
      </c>
      <c r="I42" s="7">
        <v>754774.5</v>
      </c>
      <c r="J42" s="7">
        <v>1240099.67</v>
      </c>
      <c r="K42" s="7">
        <v>7486403.6399999997</v>
      </c>
      <c r="L42" s="7">
        <v>972271.5</v>
      </c>
      <c r="M42" s="7">
        <v>2358689.9</v>
      </c>
      <c r="N42" s="7">
        <v>5708672.7400000002</v>
      </c>
      <c r="O42" s="7">
        <f t="shared" ref="O42" si="5">SUM(O49)</f>
        <v>0</v>
      </c>
      <c r="P42" s="35">
        <f>SUM(D42:O42)</f>
        <v>21476188.379999999</v>
      </c>
      <c r="Q42" s="40"/>
    </row>
    <row r="43" spans="1:17" x14ac:dyDescent="0.25">
      <c r="A43" s="2" t="s">
        <v>38</v>
      </c>
      <c r="B43" s="12">
        <v>0</v>
      </c>
      <c r="C43" s="12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2">
        <f t="shared" si="3"/>
        <v>0</v>
      </c>
      <c r="Q43" s="29"/>
    </row>
    <row r="44" spans="1:17" ht="15.75" customHeight="1" x14ac:dyDescent="0.25">
      <c r="A44" s="2" t="s">
        <v>39</v>
      </c>
      <c r="B44" s="12">
        <v>0</v>
      </c>
      <c r="C44" s="12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2">
        <f t="shared" si="3"/>
        <v>0</v>
      </c>
    </row>
    <row r="45" spans="1:17" ht="14.25" customHeight="1" x14ac:dyDescent="0.25">
      <c r="A45" s="2" t="s">
        <v>40</v>
      </c>
      <c r="B45" s="12">
        <v>79947577</v>
      </c>
      <c r="C45" s="12">
        <v>109668111</v>
      </c>
      <c r="D45" s="17">
        <v>290791.02</v>
      </c>
      <c r="E45" s="17">
        <v>792061.81</v>
      </c>
      <c r="F45" s="17">
        <v>764614.23</v>
      </c>
      <c r="G45" s="17">
        <v>467194.69</v>
      </c>
      <c r="H45" s="17">
        <v>640614.67999999993</v>
      </c>
      <c r="I45" s="17">
        <v>754774.5</v>
      </c>
      <c r="J45" s="17">
        <v>1240099.67</v>
      </c>
      <c r="K45" s="17">
        <v>7486403.6399999997</v>
      </c>
      <c r="L45" s="17">
        <v>972271.5</v>
      </c>
      <c r="M45" s="17">
        <v>2358689.9</v>
      </c>
      <c r="N45" s="17">
        <v>5708672.7400000002</v>
      </c>
      <c r="O45" s="17">
        <v>0</v>
      </c>
      <c r="P45" s="12">
        <f t="shared" si="3"/>
        <v>21476188.379999999</v>
      </c>
    </row>
    <row r="46" spans="1:17" ht="16.5" customHeight="1" x14ac:dyDescent="0.25">
      <c r="A46" s="2" t="s">
        <v>41</v>
      </c>
      <c r="B46" s="12">
        <v>0</v>
      </c>
      <c r="C46" s="12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2">
        <f t="shared" si="3"/>
        <v>0</v>
      </c>
    </row>
    <row r="47" spans="1:17" x14ac:dyDescent="0.25">
      <c r="A47" s="2" t="s">
        <v>42</v>
      </c>
      <c r="B47" s="12">
        <v>0</v>
      </c>
      <c r="C47" s="12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2">
        <f t="shared" si="3"/>
        <v>0</v>
      </c>
    </row>
    <row r="48" spans="1:17" ht="12.75" customHeight="1" x14ac:dyDescent="0.25">
      <c r="A48" s="2" t="s">
        <v>43</v>
      </c>
      <c r="B48" s="12">
        <v>0</v>
      </c>
      <c r="C48" s="12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2">
        <f t="shared" si="3"/>
        <v>0</v>
      </c>
    </row>
    <row r="49" spans="1:17" ht="15" customHeight="1" x14ac:dyDescent="0.25">
      <c r="A49" s="2" t="s">
        <v>44</v>
      </c>
      <c r="B49" s="12">
        <v>0</v>
      </c>
      <c r="C49" s="12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/>
      <c r="P49" s="12">
        <f t="shared" si="3"/>
        <v>0</v>
      </c>
    </row>
    <row r="50" spans="1:17" s="41" customFormat="1" x14ac:dyDescent="0.25">
      <c r="A50" s="6" t="s">
        <v>45</v>
      </c>
      <c r="B50" s="7">
        <v>93697652.999999985</v>
      </c>
      <c r="C50" s="7">
        <v>90165153.329999998</v>
      </c>
      <c r="D50" s="7">
        <v>14431889.25</v>
      </c>
      <c r="E50" s="7">
        <v>2215860.13</v>
      </c>
      <c r="F50" s="7">
        <v>868815.91</v>
      </c>
      <c r="G50" s="7">
        <v>1213762.01</v>
      </c>
      <c r="H50" s="7">
        <v>3518006.93</v>
      </c>
      <c r="I50" s="7">
        <v>1936380</v>
      </c>
      <c r="J50" s="7">
        <v>303139</v>
      </c>
      <c r="K50" s="7">
        <v>711002.51</v>
      </c>
      <c r="L50" s="7">
        <v>9075365.2200000007</v>
      </c>
      <c r="M50" s="7">
        <v>1132092</v>
      </c>
      <c r="N50" s="7">
        <v>1416093.48</v>
      </c>
      <c r="O50" s="7">
        <f t="shared" ref="O50" si="6">SUM(O51:O58)</f>
        <v>0</v>
      </c>
      <c r="P50" s="35">
        <f>SUM(D50:O50)</f>
        <v>36822406.439999998</v>
      </c>
      <c r="Q50" s="42"/>
    </row>
    <row r="51" spans="1:17" ht="12" customHeight="1" x14ac:dyDescent="0.25">
      <c r="A51" s="2" t="s">
        <v>46</v>
      </c>
      <c r="B51" s="12">
        <v>62985533.999999993</v>
      </c>
      <c r="C51" s="12">
        <v>58735533.879999995</v>
      </c>
      <c r="D51" s="17">
        <v>9585654.5600000005</v>
      </c>
      <c r="E51" s="17">
        <v>563532.13</v>
      </c>
      <c r="F51" s="17">
        <v>782439.91</v>
      </c>
      <c r="G51" s="17">
        <v>853246.01</v>
      </c>
      <c r="H51" s="17">
        <v>2471006.9300000002</v>
      </c>
      <c r="I51" s="17">
        <v>1641734</v>
      </c>
      <c r="J51" s="17">
        <v>58292</v>
      </c>
      <c r="K51" s="17">
        <v>519896.79</v>
      </c>
      <c r="L51" s="17">
        <v>8951465.2200000007</v>
      </c>
      <c r="M51" s="17">
        <v>1132092</v>
      </c>
      <c r="N51" s="17">
        <v>68640.600000000006</v>
      </c>
      <c r="O51" s="17"/>
      <c r="P51" s="12">
        <f t="shared" si="3"/>
        <v>26628000.150000002</v>
      </c>
    </row>
    <row r="52" spans="1:17" x14ac:dyDescent="0.25">
      <c r="A52" s="2" t="s">
        <v>47</v>
      </c>
      <c r="B52" s="12">
        <v>992753</v>
      </c>
      <c r="C52" s="12">
        <v>943253.45</v>
      </c>
      <c r="D52" s="17">
        <v>308178.78000000003</v>
      </c>
      <c r="E52" s="17">
        <v>0</v>
      </c>
      <c r="F52" s="17">
        <v>86376</v>
      </c>
      <c r="G52" s="17">
        <v>303496</v>
      </c>
      <c r="H52" s="17">
        <v>0</v>
      </c>
      <c r="I52" s="17">
        <v>294646</v>
      </c>
      <c r="J52" s="17">
        <v>151332</v>
      </c>
      <c r="K52" s="17">
        <v>18950.8</v>
      </c>
      <c r="L52" s="17">
        <v>0</v>
      </c>
      <c r="M52" s="17">
        <v>0</v>
      </c>
      <c r="N52" s="17">
        <v>100668.98</v>
      </c>
      <c r="O52" s="17"/>
      <c r="P52" s="12">
        <f t="shared" si="3"/>
        <v>1263648.56</v>
      </c>
    </row>
    <row r="53" spans="1:17" x14ac:dyDescent="0.25">
      <c r="A53" s="2" t="s">
        <v>48</v>
      </c>
      <c r="B53" s="12">
        <v>0</v>
      </c>
      <c r="C53" s="12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/>
      <c r="P53" s="12">
        <f t="shared" si="3"/>
        <v>0</v>
      </c>
    </row>
    <row r="54" spans="1:17" x14ac:dyDescent="0.25">
      <c r="A54" s="2" t="s">
        <v>49</v>
      </c>
      <c r="B54" s="12">
        <v>14899999.999999998</v>
      </c>
      <c r="C54" s="12">
        <v>13999999.999999998</v>
      </c>
      <c r="D54" s="17">
        <v>4483135.17</v>
      </c>
      <c r="E54" s="17">
        <v>492328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/>
      <c r="P54" s="12">
        <f t="shared" si="3"/>
        <v>4975463.17</v>
      </c>
    </row>
    <row r="55" spans="1:17" x14ac:dyDescent="0.25">
      <c r="A55" s="2" t="s">
        <v>50</v>
      </c>
      <c r="B55" s="12">
        <v>13169366</v>
      </c>
      <c r="C55" s="12">
        <v>14836366</v>
      </c>
      <c r="D55" s="17">
        <v>54920.74</v>
      </c>
      <c r="E55" s="17">
        <v>1160000</v>
      </c>
      <c r="F55" s="17">
        <v>0</v>
      </c>
      <c r="G55" s="17">
        <v>57020</v>
      </c>
      <c r="H55" s="17">
        <v>1047000</v>
      </c>
      <c r="I55" s="17">
        <v>0</v>
      </c>
      <c r="J55" s="17">
        <v>17700</v>
      </c>
      <c r="K55" s="17">
        <v>172154.92</v>
      </c>
      <c r="L55" s="17">
        <v>0</v>
      </c>
      <c r="M55" s="17">
        <v>0</v>
      </c>
      <c r="N55" s="17">
        <v>1246783.8999999999</v>
      </c>
      <c r="O55" s="17"/>
      <c r="P55" s="12">
        <f t="shared" si="3"/>
        <v>3755579.56</v>
      </c>
    </row>
    <row r="56" spans="1:17" x14ac:dyDescent="0.25">
      <c r="A56" s="2" t="s">
        <v>51</v>
      </c>
      <c r="B56" s="12">
        <v>1650000</v>
      </c>
      <c r="C56" s="12">
        <v>1650000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75815</v>
      </c>
      <c r="K56" s="17">
        <v>0</v>
      </c>
      <c r="L56" s="17">
        <v>123900</v>
      </c>
      <c r="M56" s="17">
        <v>0</v>
      </c>
      <c r="N56" s="17">
        <v>0</v>
      </c>
      <c r="O56" s="17"/>
      <c r="P56" s="12">
        <f t="shared" si="3"/>
        <v>199715</v>
      </c>
    </row>
    <row r="57" spans="1:17" x14ac:dyDescent="0.25">
      <c r="A57" s="2" t="s">
        <v>52</v>
      </c>
      <c r="B57" s="12">
        <v>0</v>
      </c>
      <c r="C57" s="12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/>
      <c r="P57" s="12">
        <f t="shared" si="3"/>
        <v>0</v>
      </c>
    </row>
    <row r="58" spans="1:17" x14ac:dyDescent="0.25">
      <c r="A58" s="2" t="s">
        <v>53</v>
      </c>
      <c r="B58" s="12">
        <v>0</v>
      </c>
      <c r="C58" s="12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/>
      <c r="P58" s="12">
        <f t="shared" si="3"/>
        <v>0</v>
      </c>
    </row>
    <row r="59" spans="1:17" ht="15" customHeight="1" x14ac:dyDescent="0.25">
      <c r="A59" s="2" t="s">
        <v>54</v>
      </c>
      <c r="B59" s="12">
        <v>0</v>
      </c>
      <c r="C59" s="12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2">
        <f t="shared" si="3"/>
        <v>0</v>
      </c>
    </row>
    <row r="60" spans="1:17" s="41" customFormat="1" ht="10.5" customHeight="1" x14ac:dyDescent="0.25">
      <c r="A60" s="6" t="s">
        <v>55</v>
      </c>
      <c r="B60" s="35">
        <v>12198500</v>
      </c>
      <c r="C60" s="35">
        <v>308998500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f t="shared" ref="O60" si="7">SUM(O61:O64)</f>
        <v>0</v>
      </c>
      <c r="P60" s="35">
        <f>SUM(D60:O60)</f>
        <v>0</v>
      </c>
      <c r="Q60" s="42"/>
    </row>
    <row r="61" spans="1:17" x14ac:dyDescent="0.25">
      <c r="A61" s="2" t="s">
        <v>56</v>
      </c>
      <c r="B61" s="12">
        <v>0</v>
      </c>
      <c r="C61" s="12">
        <v>296800000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2">
        <f t="shared" si="3"/>
        <v>0</v>
      </c>
    </row>
    <row r="62" spans="1:17" x14ac:dyDescent="0.25">
      <c r="A62" s="2" t="s">
        <v>57</v>
      </c>
      <c r="B62" s="12">
        <v>0</v>
      </c>
      <c r="C62" s="12">
        <v>0</v>
      </c>
      <c r="D62" s="16">
        <v>0</v>
      </c>
      <c r="E62" s="16">
        <v>0</v>
      </c>
      <c r="F62" s="16">
        <v>0</v>
      </c>
      <c r="G62" s="16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2">
        <f t="shared" si="3"/>
        <v>0</v>
      </c>
    </row>
    <row r="63" spans="1:17" x14ac:dyDescent="0.25">
      <c r="A63" s="2" t="s">
        <v>58</v>
      </c>
      <c r="B63" s="12">
        <v>12198500</v>
      </c>
      <c r="C63" s="12">
        <v>12198500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2">
        <f t="shared" si="3"/>
        <v>0</v>
      </c>
    </row>
    <row r="64" spans="1:17" ht="21.75" customHeight="1" x14ac:dyDescent="0.25">
      <c r="A64" s="2" t="s">
        <v>59</v>
      </c>
      <c r="B64" s="12">
        <v>0</v>
      </c>
      <c r="C64" s="12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2">
        <f t="shared" si="3"/>
        <v>0</v>
      </c>
    </row>
    <row r="65" spans="1:17" s="41" customFormat="1" x14ac:dyDescent="0.25">
      <c r="A65" s="6" t="s">
        <v>60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35">
        <f>SUM(D65:O65)</f>
        <v>0</v>
      </c>
      <c r="Q65" s="42"/>
    </row>
    <row r="66" spans="1:17" x14ac:dyDescent="0.25">
      <c r="A66" s="2" t="s">
        <v>61</v>
      </c>
      <c r="B66" s="12">
        <v>0</v>
      </c>
      <c r="C66" s="12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2">
        <f t="shared" si="3"/>
        <v>0</v>
      </c>
    </row>
    <row r="67" spans="1:17" ht="19.5" customHeight="1" x14ac:dyDescent="0.25">
      <c r="A67" s="2" t="s">
        <v>62</v>
      </c>
      <c r="B67" s="12">
        <v>0</v>
      </c>
      <c r="C67" s="12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2">
        <f t="shared" si="3"/>
        <v>0</v>
      </c>
    </row>
    <row r="68" spans="1:17" s="41" customFormat="1" x14ac:dyDescent="0.25">
      <c r="A68" s="6" t="s">
        <v>63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35">
        <f>SUM(D68:O68)</f>
        <v>0</v>
      </c>
      <c r="Q68" s="42"/>
    </row>
    <row r="69" spans="1:17" x14ac:dyDescent="0.25">
      <c r="A69" s="2" t="s">
        <v>64</v>
      </c>
      <c r="B69" s="12">
        <v>0</v>
      </c>
      <c r="C69" s="12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2">
        <f t="shared" si="3"/>
        <v>0</v>
      </c>
    </row>
    <row r="70" spans="1:17" x14ac:dyDescent="0.25">
      <c r="A70" s="2" t="s">
        <v>65</v>
      </c>
      <c r="B70" s="12">
        <v>0</v>
      </c>
      <c r="C70" s="12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2">
        <f t="shared" si="3"/>
        <v>0</v>
      </c>
    </row>
    <row r="71" spans="1:17" ht="14.25" customHeight="1" x14ac:dyDescent="0.25">
      <c r="A71" s="2" t="s">
        <v>66</v>
      </c>
      <c r="B71" s="12">
        <v>0</v>
      </c>
      <c r="C71" s="12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2">
        <f t="shared" si="3"/>
        <v>0</v>
      </c>
    </row>
    <row r="72" spans="1:17" ht="15.95" customHeight="1" x14ac:dyDescent="0.25">
      <c r="A72" s="9" t="s">
        <v>67</v>
      </c>
      <c r="B72" s="10">
        <f>B68+B65+B60+B50+B42+B34+B24+B14+B8</f>
        <v>2016821414.9470596</v>
      </c>
      <c r="C72" s="10">
        <f>C68+C65+C60+C50+C42+C34+C24+C14+C8</f>
        <v>3479417083.608253</v>
      </c>
      <c r="D72" s="10">
        <f t="shared" ref="D72:P72" si="8">D50+D42+D34+D24+D14+D8</f>
        <v>128476441.47</v>
      </c>
      <c r="E72" s="10">
        <f t="shared" si="8"/>
        <v>98045395.120000005</v>
      </c>
      <c r="F72" s="10">
        <f t="shared" si="8"/>
        <v>115910192.64</v>
      </c>
      <c r="G72" s="10">
        <f t="shared" si="8"/>
        <v>115277637.87</v>
      </c>
      <c r="H72" s="10">
        <f t="shared" si="8"/>
        <v>115433193.15000001</v>
      </c>
      <c r="I72" s="10">
        <f t="shared" si="8"/>
        <v>173808647.25999999</v>
      </c>
      <c r="J72" s="10">
        <f t="shared" si="8"/>
        <v>129264456.39</v>
      </c>
      <c r="K72" s="10">
        <f t="shared" si="8"/>
        <v>122275333.51000001</v>
      </c>
      <c r="L72" s="10">
        <f t="shared" si="8"/>
        <v>161922410.29999998</v>
      </c>
      <c r="M72" s="10">
        <f t="shared" si="8"/>
        <v>117854989.76000001</v>
      </c>
      <c r="N72" s="10">
        <f t="shared" si="8"/>
        <v>116187531.21000001</v>
      </c>
      <c r="O72" s="10">
        <f t="shared" si="8"/>
        <v>0</v>
      </c>
      <c r="P72" s="10">
        <f t="shared" si="8"/>
        <v>1394456228.6799998</v>
      </c>
      <c r="Q72" s="1"/>
    </row>
    <row r="73" spans="1:17" x14ac:dyDescent="0.25">
      <c r="A73" s="4" t="s">
        <v>1</v>
      </c>
      <c r="B73" s="8"/>
      <c r="C73" s="8"/>
      <c r="D73" s="8"/>
      <c r="E73" s="32"/>
      <c r="F73" s="33"/>
      <c r="G73" s="33"/>
      <c r="H73" s="19"/>
      <c r="I73" s="19"/>
      <c r="J73" s="19"/>
      <c r="K73" s="19"/>
      <c r="L73" s="19"/>
      <c r="M73" s="19"/>
      <c r="N73" s="19"/>
      <c r="O73" s="19"/>
      <c r="P73" s="19"/>
      <c r="Q73" s="29"/>
    </row>
    <row r="74" spans="1:17" x14ac:dyDescent="0.25">
      <c r="A74" s="6" t="s">
        <v>68</v>
      </c>
      <c r="B74" s="18">
        <f t="shared" ref="B74:N74" si="9">SUM(B75:B76)</f>
        <v>0</v>
      </c>
      <c r="C74" s="18">
        <f t="shared" si="9"/>
        <v>0</v>
      </c>
      <c r="D74" s="18">
        <v>243573380.52999979</v>
      </c>
      <c r="E74" s="18">
        <v>0</v>
      </c>
      <c r="F74" s="18">
        <v>79372273.060000002</v>
      </c>
      <c r="G74" s="18">
        <v>113354677.55000001</v>
      </c>
      <c r="H74" s="18">
        <v>176509022.58000004</v>
      </c>
      <c r="I74" s="18">
        <f t="shared" si="9"/>
        <v>0</v>
      </c>
      <c r="J74" s="18">
        <v>89469868.790000081</v>
      </c>
      <c r="K74" s="18">
        <f t="shared" si="9"/>
        <v>0</v>
      </c>
      <c r="L74" s="18">
        <f t="shared" si="9"/>
        <v>434342658.30999994</v>
      </c>
      <c r="M74" s="18">
        <v>128908755.08999991</v>
      </c>
      <c r="N74" s="18">
        <f t="shared" si="9"/>
        <v>706909841.78999996</v>
      </c>
      <c r="O74" s="18">
        <f t="shared" ref="O74" si="10">SUM(O75:O76)</f>
        <v>0</v>
      </c>
      <c r="P74" s="35">
        <f t="shared" ref="P74:P80" si="11">SUM(D74:O74)</f>
        <v>1972440477.6999996</v>
      </c>
    </row>
    <row r="75" spans="1:17" x14ac:dyDescent="0.25">
      <c r="A75" s="2" t="s">
        <v>69</v>
      </c>
      <c r="B75" s="17">
        <v>0</v>
      </c>
      <c r="C75" s="17">
        <v>0</v>
      </c>
      <c r="D75" s="17">
        <v>243573380.52999979</v>
      </c>
      <c r="E75" s="16">
        <v>0</v>
      </c>
      <c r="F75" s="17">
        <v>79372273.060000002</v>
      </c>
      <c r="G75" s="17">
        <v>113354677.55000001</v>
      </c>
      <c r="H75" s="17">
        <v>176509022.58000004</v>
      </c>
      <c r="I75" s="17">
        <v>0</v>
      </c>
      <c r="J75" s="17">
        <v>89469868.790000081</v>
      </c>
      <c r="K75" s="17"/>
      <c r="L75" s="17">
        <v>434342658.30999994</v>
      </c>
      <c r="M75" s="17">
        <v>128908755.08999991</v>
      </c>
      <c r="N75" s="17">
        <v>706909841.78999996</v>
      </c>
      <c r="O75" s="17"/>
      <c r="P75" s="12">
        <f>SUM(D75:O75)</f>
        <v>1972440477.6999996</v>
      </c>
    </row>
    <row r="76" spans="1:17" x14ac:dyDescent="0.25">
      <c r="A76" s="2" t="s">
        <v>70</v>
      </c>
      <c r="B76" s="17">
        <v>0</v>
      </c>
      <c r="C76" s="17">
        <v>0</v>
      </c>
      <c r="D76" s="17">
        <v>0</v>
      </c>
      <c r="E76" s="16">
        <v>0</v>
      </c>
      <c r="F76" s="17">
        <v>0</v>
      </c>
      <c r="G76" s="17"/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/>
      <c r="O76" s="17"/>
      <c r="P76" s="12">
        <f t="shared" si="11"/>
        <v>0</v>
      </c>
    </row>
    <row r="77" spans="1:17" x14ac:dyDescent="0.25">
      <c r="A77" s="6" t="s">
        <v>71</v>
      </c>
      <c r="B77" s="18">
        <f>SUM(B78:B79)</f>
        <v>0</v>
      </c>
      <c r="C77" s="18">
        <f>SUM(C78:C79)</f>
        <v>0</v>
      </c>
      <c r="D77" s="18">
        <v>0</v>
      </c>
      <c r="E77" s="18">
        <v>260336268.44999996</v>
      </c>
      <c r="F77" s="18">
        <v>0</v>
      </c>
      <c r="G77" s="18">
        <v>0</v>
      </c>
      <c r="H77" s="18">
        <v>0</v>
      </c>
      <c r="I77" s="18">
        <f t="shared" ref="I77:K77" si="12">SUM(I78:I79)</f>
        <v>22443711.009999994</v>
      </c>
      <c r="J77" s="18">
        <v>0</v>
      </c>
      <c r="K77" s="18">
        <f t="shared" si="12"/>
        <v>45216650.989999995</v>
      </c>
      <c r="L77" s="18">
        <v>50559126.589999989</v>
      </c>
      <c r="M77" s="18">
        <f>SUM(M78:M79)</f>
        <v>0</v>
      </c>
      <c r="N77" s="18">
        <f>SUM(N78:N79)</f>
        <v>59492120.75</v>
      </c>
      <c r="O77" s="18">
        <f>SUM(O78:O79)</f>
        <v>0</v>
      </c>
      <c r="P77" s="35">
        <f t="shared" si="11"/>
        <v>438047877.78999996</v>
      </c>
    </row>
    <row r="78" spans="1:17" x14ac:dyDescent="0.25">
      <c r="A78" s="2" t="s">
        <v>72</v>
      </c>
      <c r="B78" s="20">
        <v>0</v>
      </c>
      <c r="C78" s="20">
        <v>0</v>
      </c>
      <c r="D78" s="20">
        <v>0</v>
      </c>
      <c r="E78" s="20">
        <v>260336268.44999996</v>
      </c>
      <c r="F78" s="20">
        <v>0</v>
      </c>
      <c r="G78" s="20"/>
      <c r="H78" s="20">
        <v>0</v>
      </c>
      <c r="I78" s="21">
        <v>22443711.009999994</v>
      </c>
      <c r="J78" s="20">
        <v>0</v>
      </c>
      <c r="K78" s="20">
        <v>45216650.989999995</v>
      </c>
      <c r="L78" s="20">
        <v>50559126.589999989</v>
      </c>
      <c r="M78" s="20"/>
      <c r="N78" s="20">
        <v>59492120.75</v>
      </c>
      <c r="O78" s="20"/>
      <c r="P78" s="12">
        <f t="shared" si="11"/>
        <v>438047877.78999996</v>
      </c>
    </row>
    <row r="79" spans="1:17" x14ac:dyDescent="0.25">
      <c r="A79" s="2" t="s">
        <v>73</v>
      </c>
      <c r="B79" s="21">
        <v>0</v>
      </c>
      <c r="C79" s="21">
        <v>0</v>
      </c>
      <c r="D79" s="21">
        <v>0</v>
      </c>
      <c r="E79" s="21">
        <v>0</v>
      </c>
      <c r="F79" s="21">
        <v>0</v>
      </c>
      <c r="G79" s="21"/>
      <c r="H79" s="21">
        <v>0</v>
      </c>
      <c r="I79" s="21"/>
      <c r="J79" s="21">
        <v>0</v>
      </c>
      <c r="K79" s="21"/>
      <c r="L79" s="21"/>
      <c r="M79" s="21"/>
      <c r="N79" s="21"/>
      <c r="O79" s="21"/>
      <c r="P79" s="21">
        <f t="shared" si="11"/>
        <v>0</v>
      </c>
    </row>
    <row r="80" spans="1:17" x14ac:dyDescent="0.25">
      <c r="A80" s="6" t="s">
        <v>74</v>
      </c>
      <c r="B80" s="18">
        <f>SUM(B81)</f>
        <v>0</v>
      </c>
      <c r="C80" s="18">
        <f>SUM(C81)</f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f t="shared" ref="I80:O80" si="13">SUM(I81)</f>
        <v>0</v>
      </c>
      <c r="J80" s="18">
        <v>0</v>
      </c>
      <c r="K80" s="18">
        <f t="shared" si="13"/>
        <v>0</v>
      </c>
      <c r="L80" s="18">
        <v>0</v>
      </c>
      <c r="M80" s="18">
        <f t="shared" si="13"/>
        <v>0</v>
      </c>
      <c r="N80" s="18">
        <f t="shared" si="13"/>
        <v>0</v>
      </c>
      <c r="O80" s="18">
        <f t="shared" si="13"/>
        <v>0</v>
      </c>
      <c r="P80" s="35">
        <f t="shared" si="11"/>
        <v>0</v>
      </c>
    </row>
    <row r="81" spans="1:18" x14ac:dyDescent="0.25">
      <c r="A81" s="2" t="s">
        <v>75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f>SUM(D81:O81)</f>
        <v>0</v>
      </c>
    </row>
    <row r="82" spans="1:18" ht="15.95" customHeight="1" x14ac:dyDescent="0.25">
      <c r="A82" s="9" t="s">
        <v>2</v>
      </c>
      <c r="B82" s="10">
        <f t="shared" ref="B82:C82" si="14">B74+B77+B80</f>
        <v>0</v>
      </c>
      <c r="C82" s="10">
        <f t="shared" si="14"/>
        <v>0</v>
      </c>
      <c r="D82" s="10">
        <f>D74+D77+D80</f>
        <v>243573380.52999979</v>
      </c>
      <c r="E82" s="10">
        <f t="shared" ref="E82:P82" si="15">E74+E77+E80</f>
        <v>260336268.44999996</v>
      </c>
      <c r="F82" s="10">
        <f>F74+F77+F80</f>
        <v>79372273.060000002</v>
      </c>
      <c r="G82" s="10">
        <f t="shared" si="15"/>
        <v>113354677.55000001</v>
      </c>
      <c r="H82" s="10">
        <v>176509022.58000004</v>
      </c>
      <c r="I82" s="10">
        <f t="shared" si="15"/>
        <v>22443711.009999994</v>
      </c>
      <c r="J82" s="10">
        <f>J74+J77+J80</f>
        <v>89469868.790000081</v>
      </c>
      <c r="K82" s="10">
        <f t="shared" si="15"/>
        <v>45216650.989999995</v>
      </c>
      <c r="L82" s="10">
        <f t="shared" si="15"/>
        <v>484901784.89999992</v>
      </c>
      <c r="M82" s="10">
        <f t="shared" si="15"/>
        <v>128908755.08999991</v>
      </c>
      <c r="N82" s="10">
        <f t="shared" si="15"/>
        <v>766401962.53999996</v>
      </c>
      <c r="O82" s="10">
        <f t="shared" si="15"/>
        <v>0</v>
      </c>
      <c r="P82" s="10">
        <f t="shared" si="15"/>
        <v>2410488355.4899998</v>
      </c>
      <c r="R82" s="36"/>
    </row>
    <row r="83" spans="1:18" ht="10.5" customHeight="1" x14ac:dyDescent="0.25">
      <c r="A83" s="11"/>
      <c r="B83" s="12"/>
      <c r="C83" s="12"/>
      <c r="D83" s="12"/>
      <c r="E83" s="20"/>
      <c r="H83" s="12"/>
      <c r="I83" s="12"/>
      <c r="J83" s="12"/>
      <c r="K83" s="11"/>
      <c r="L83" s="11"/>
      <c r="M83" s="12"/>
      <c r="N83" s="12"/>
      <c r="O83" s="12"/>
    </row>
    <row r="84" spans="1:18" ht="15.95" customHeight="1" x14ac:dyDescent="0.25">
      <c r="A84" s="13" t="s">
        <v>76</v>
      </c>
      <c r="B84" s="14">
        <f t="shared" ref="B84:C84" si="16">B82+B72</f>
        <v>2016821414.9470596</v>
      </c>
      <c r="C84" s="14">
        <f t="shared" si="16"/>
        <v>3479417083.608253</v>
      </c>
      <c r="D84" s="14">
        <f>D82+D72</f>
        <v>372049821.99999976</v>
      </c>
      <c r="E84" s="14">
        <f>E82+E72</f>
        <v>358381663.56999993</v>
      </c>
      <c r="F84" s="14">
        <f t="shared" ref="F84:L84" si="17">F82+F72</f>
        <v>195282465.69999999</v>
      </c>
      <c r="G84" s="14">
        <f t="shared" si="17"/>
        <v>228632315.42000002</v>
      </c>
      <c r="H84" s="14">
        <v>291942215.73000002</v>
      </c>
      <c r="I84" s="14">
        <f t="shared" si="17"/>
        <v>196252358.26999998</v>
      </c>
      <c r="J84" s="14">
        <f>J82+J72</f>
        <v>218734325.18000007</v>
      </c>
      <c r="K84" s="14">
        <f t="shared" si="17"/>
        <v>167491984.5</v>
      </c>
      <c r="L84" s="14">
        <f t="shared" si="17"/>
        <v>646824195.19999993</v>
      </c>
      <c r="M84" s="14">
        <f>M82+M72</f>
        <v>246763744.8499999</v>
      </c>
      <c r="N84" s="14">
        <f>N82+N72</f>
        <v>882589493.75</v>
      </c>
      <c r="O84" s="14">
        <f>O82+O72</f>
        <v>0</v>
      </c>
      <c r="P84" s="14">
        <f>SUM(D84:O84)</f>
        <v>3804944584.1699996</v>
      </c>
    </row>
    <row r="85" spans="1:18" x14ac:dyDescent="0.25">
      <c r="A85" s="22"/>
      <c r="B85" s="22"/>
      <c r="C85" s="22"/>
      <c r="D85" s="12"/>
      <c r="E85" s="12"/>
      <c r="F85" s="12"/>
      <c r="I85" s="43"/>
      <c r="J85" s="22"/>
      <c r="K85" s="22"/>
      <c r="L85" s="22"/>
      <c r="M85" s="22"/>
      <c r="N85" s="22"/>
      <c r="O85" s="22"/>
    </row>
    <row r="86" spans="1:18" x14ac:dyDescent="0.25">
      <c r="A86" s="22"/>
      <c r="B86" s="22"/>
      <c r="C86" s="22"/>
      <c r="D86" s="23"/>
      <c r="E86" s="12"/>
      <c r="F86" s="12"/>
      <c r="I86" s="43"/>
      <c r="J86" s="22"/>
      <c r="K86" s="22"/>
      <c r="L86" s="22"/>
      <c r="M86" s="22"/>
      <c r="N86" s="22"/>
      <c r="O86" s="22"/>
    </row>
    <row r="87" spans="1:18" x14ac:dyDescent="0.25">
      <c r="A87" s="24" t="s">
        <v>77</v>
      </c>
      <c r="B87" s="24"/>
      <c r="C87" s="24"/>
      <c r="D87" s="22"/>
      <c r="E87" s="12"/>
      <c r="F87" s="12"/>
      <c r="L87" s="22"/>
      <c r="N87" s="52"/>
      <c r="O87" s="44"/>
      <c r="P87" s="45"/>
    </row>
    <row r="88" spans="1:18" x14ac:dyDescent="0.25">
      <c r="A88" s="25" t="s">
        <v>78</v>
      </c>
      <c r="B88" s="25"/>
      <c r="C88" s="25"/>
      <c r="D88" s="26"/>
      <c r="E88" s="12"/>
      <c r="F88" s="12"/>
      <c r="L88" s="50"/>
      <c r="N88" s="53" t="s">
        <v>84</v>
      </c>
      <c r="O88" s="53"/>
      <c r="P88" s="53"/>
    </row>
    <row r="89" spans="1:18" x14ac:dyDescent="0.25">
      <c r="A89" s="24" t="s">
        <v>91</v>
      </c>
      <c r="B89" s="24"/>
      <c r="C89" s="27"/>
      <c r="D89" s="22"/>
      <c r="E89" s="12"/>
      <c r="F89" s="12"/>
      <c r="L89" s="51"/>
      <c r="N89" s="54" t="s">
        <v>79</v>
      </c>
      <c r="O89" s="54"/>
      <c r="P89" s="54"/>
    </row>
    <row r="90" spans="1:18" x14ac:dyDescent="0.25">
      <c r="A90" s="28"/>
      <c r="B90" s="28"/>
      <c r="C90" s="28"/>
      <c r="E90" s="12"/>
      <c r="F90" s="12"/>
      <c r="K90" s="22"/>
      <c r="L90" s="22"/>
      <c r="M90" s="22"/>
    </row>
    <row r="91" spans="1:18" x14ac:dyDescent="0.25">
      <c r="A91" s="30"/>
      <c r="B91" s="30"/>
      <c r="C91" s="30"/>
      <c r="E91" s="12"/>
      <c r="F91" s="12"/>
    </row>
    <row r="92" spans="1:18" x14ac:dyDescent="0.25">
      <c r="E92" s="12"/>
      <c r="F92" s="12"/>
    </row>
    <row r="93" spans="1:18" x14ac:dyDescent="0.25"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15"/>
      <c r="N93" s="15"/>
      <c r="O93" s="15"/>
      <c r="P93" s="15"/>
    </row>
  </sheetData>
  <mergeCells count="10">
    <mergeCell ref="N88:P88"/>
    <mergeCell ref="N89:P89"/>
    <mergeCell ref="A1:P1"/>
    <mergeCell ref="A2:P2"/>
    <mergeCell ref="A3:P3"/>
    <mergeCell ref="A4:P4"/>
    <mergeCell ref="A5:A6"/>
    <mergeCell ref="B5:B6"/>
    <mergeCell ref="C5:C6"/>
    <mergeCell ref="D5:P5"/>
  </mergeCells>
  <printOptions horizontalCentered="1"/>
  <pageMargins left="0.19685039370078741" right="0.19685039370078741" top="0.59055118110236227" bottom="0.59055118110236227" header="0.31496062992125984" footer="0.19685039370078741"/>
  <pageSetup scale="59" fitToHeight="0" orientation="landscape" r:id="rId1"/>
  <headerFooter>
    <oddFooter>&amp;C&amp;8&amp;P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ejecuacion noviembre 2022</vt:lpstr>
      <vt:lpstr>'ejecuacion noviembre 2022'!Área_de_impresión</vt:lpstr>
      <vt:lpstr>'ejecuacion noviembre 2022'!Títulos_a_imprimir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Moreta</dc:creator>
  <cp:lastModifiedBy>Alexis Cruz Concepcion</cp:lastModifiedBy>
  <cp:lastPrinted>2022-12-12T13:57:41Z</cp:lastPrinted>
  <dcterms:created xsi:type="dcterms:W3CDTF">2022-02-11T21:02:08Z</dcterms:created>
  <dcterms:modified xsi:type="dcterms:W3CDTF">2022-12-12T13:57:46Z</dcterms:modified>
</cp:coreProperties>
</file>