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cruz\Desktop\Estados\Estados y Reportes 2023\Ejecuciones presupuestarias\Efecuciones de marzo\"/>
    </mc:Choice>
  </mc:AlternateContent>
  <bookViews>
    <workbookView xWindow="0" yWindow="0" windowWidth="20325" windowHeight="6840"/>
  </bookViews>
  <sheets>
    <sheet name="Transparencia" sheetId="3" r:id="rId1"/>
    <sheet name="Ejecucion" sheetId="18" r:id="rId2"/>
    <sheet name="Variacion" sheetId="2" r:id="rId3"/>
    <sheet name="Flujo" sheetId="13" r:id="rId4"/>
  </sheets>
  <definedNames>
    <definedName name="_xlnm.Print_Area" localSheetId="3">Flujo!$A$1:$C$43</definedName>
    <definedName name="_xlnm.Print_Area" localSheetId="0">Transparencia!$A$1:$P$91</definedName>
    <definedName name="_xlnm.Print_Titles" localSheetId="0">Transparencia!$1:$7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8" i="3" l="1"/>
  <c r="G83" i="3"/>
  <c r="H83" i="3"/>
  <c r="I83" i="3"/>
  <c r="J83" i="3"/>
  <c r="K83" i="3"/>
  <c r="L83" i="3"/>
  <c r="M83" i="3"/>
  <c r="N83" i="3"/>
  <c r="O83" i="3"/>
  <c r="F83" i="3"/>
  <c r="F73" i="3"/>
  <c r="D87" i="2"/>
  <c r="C87" i="2"/>
  <c r="D62" i="2"/>
  <c r="D88" i="2" s="1"/>
  <c r="C62" i="2"/>
  <c r="F85" i="3" l="1"/>
  <c r="C88" i="2"/>
  <c r="D89" i="2"/>
  <c r="E78" i="3"/>
  <c r="G73" i="3" l="1"/>
  <c r="H73" i="3"/>
  <c r="I73" i="3"/>
  <c r="J73" i="3"/>
  <c r="K73" i="3"/>
  <c r="L73" i="3"/>
  <c r="M73" i="3"/>
  <c r="N73" i="3"/>
  <c r="O73" i="3"/>
  <c r="D78" i="3" l="1"/>
  <c r="E75" i="3"/>
  <c r="E83" i="3" s="1"/>
  <c r="G85" i="3" l="1"/>
  <c r="H85" i="3"/>
  <c r="I85" i="3"/>
  <c r="J85" i="3"/>
  <c r="K85" i="3"/>
  <c r="L85" i="3"/>
  <c r="M85" i="3"/>
  <c r="N85" i="3"/>
  <c r="O85" i="3"/>
  <c r="D75" i="3"/>
  <c r="C73" i="3"/>
  <c r="D73" i="3"/>
  <c r="E73" i="3"/>
  <c r="B73" i="3"/>
  <c r="P75" i="3" l="1"/>
  <c r="D83" i="3"/>
  <c r="P10" i="3"/>
  <c r="P82" i="3" l="1"/>
  <c r="C81" i="3"/>
  <c r="B81" i="3"/>
  <c r="P80" i="3"/>
  <c r="P79" i="3"/>
  <c r="C78" i="3"/>
  <c r="B78" i="3"/>
  <c r="P77" i="3"/>
  <c r="C75" i="3"/>
  <c r="B75" i="3"/>
  <c r="P72" i="3"/>
  <c r="P71" i="3"/>
  <c r="P70" i="3"/>
  <c r="P69" i="3"/>
  <c r="P68" i="3"/>
  <c r="P67" i="3"/>
  <c r="P66" i="3"/>
  <c r="P65" i="3"/>
  <c r="P64" i="3"/>
  <c r="P63" i="3"/>
  <c r="P60" i="3"/>
  <c r="P59" i="3"/>
  <c r="P58" i="3"/>
  <c r="P52" i="3"/>
  <c r="P49" i="3"/>
  <c r="P48" i="3"/>
  <c r="P47" i="3"/>
  <c r="P46" i="3"/>
  <c r="P45" i="3"/>
  <c r="P44" i="3"/>
  <c r="P40" i="3"/>
  <c r="P39" i="3"/>
  <c r="P38" i="3"/>
  <c r="P33" i="3"/>
  <c r="P30" i="3"/>
  <c r="P28" i="3"/>
  <c r="P26" i="3"/>
  <c r="B83" i="3" l="1"/>
  <c r="C83" i="3"/>
  <c r="C85" i="3" s="1"/>
  <c r="P16" i="3"/>
  <c r="P18" i="3"/>
  <c r="P20" i="3"/>
  <c r="P22" i="3"/>
  <c r="P24" i="3"/>
  <c r="B85" i="3"/>
  <c r="P32" i="3"/>
  <c r="P51" i="3"/>
  <c r="P53" i="3"/>
  <c r="P55" i="3"/>
  <c r="P57" i="3"/>
  <c r="P62" i="3"/>
  <c r="E85" i="3"/>
  <c r="P11" i="3"/>
  <c r="P12" i="3"/>
  <c r="P14" i="3"/>
  <c r="P17" i="3"/>
  <c r="P19" i="3"/>
  <c r="P21" i="3"/>
  <c r="P23" i="3"/>
  <c r="P29" i="3"/>
  <c r="P31" i="3"/>
  <c r="P42" i="3"/>
  <c r="P50" i="3"/>
  <c r="P54" i="3"/>
  <c r="P56" i="3"/>
  <c r="P13" i="3"/>
  <c r="P34" i="3"/>
  <c r="P36" i="3"/>
  <c r="P37" i="3"/>
  <c r="P35" i="3"/>
  <c r="P78" i="3"/>
  <c r="P81" i="3"/>
  <c r="P61" i="3"/>
  <c r="P25" i="3"/>
  <c r="P27" i="3"/>
  <c r="P41" i="3"/>
  <c r="P43" i="3"/>
  <c r="P83" i="3" l="1"/>
  <c r="P15" i="3"/>
  <c r="P9" i="3"/>
  <c r="P73" i="3" l="1"/>
  <c r="D85" i="3"/>
  <c r="P76" i="3" l="1"/>
  <c r="P85" i="3" l="1"/>
</calcChain>
</file>

<file path=xl/comments1.xml><?xml version="1.0" encoding="utf-8"?>
<comments xmlns="http://schemas.openxmlformats.org/spreadsheetml/2006/main">
  <authors>
    <author>Sara Moreta</author>
  </authors>
  <commentList>
    <comment ref="A19" authorId="0" shapeId="0">
      <text>
        <r>
          <rPr>
            <sz val="9"/>
            <color indexed="81"/>
            <rFont val="Tahoma"/>
            <family val="2"/>
          </rPr>
          <t>Se coloca la variacion del efectivo tal cual esta</t>
        </r>
      </text>
    </comment>
  </commentList>
</comments>
</file>

<file path=xl/sharedStrings.xml><?xml version="1.0" encoding="utf-8"?>
<sst xmlns="http://schemas.openxmlformats.org/spreadsheetml/2006/main" count="774" uniqueCount="681">
  <si>
    <t>Cuenta</t>
  </si>
  <si>
    <t>CLASIFICACION</t>
  </si>
  <si>
    <t>Ejecutado</t>
  </si>
  <si>
    <t>Pagado</t>
  </si>
  <si>
    <t>Presupuestado</t>
  </si>
  <si>
    <t>Variación Acumulada</t>
  </si>
  <si>
    <t>INGRESOS CORRIENTES</t>
  </si>
  <si>
    <t>4-114232</t>
  </si>
  <si>
    <t>Contribución CDT</t>
  </si>
  <si>
    <t>4-9108</t>
  </si>
  <si>
    <t>Derecho Uso del Espectro</t>
  </si>
  <si>
    <t xml:space="preserve">INTERESES </t>
  </si>
  <si>
    <t>4-161206</t>
  </si>
  <si>
    <t>Intereses Certificados Financieros</t>
  </si>
  <si>
    <t>4-16121</t>
  </si>
  <si>
    <t>Intereses Cuenta Corriente</t>
  </si>
  <si>
    <t>---</t>
  </si>
  <si>
    <t>OTROS INGRESOS</t>
  </si>
  <si>
    <t>4-9105</t>
  </si>
  <si>
    <t>Depositos no identificados</t>
  </si>
  <si>
    <t>4-9112</t>
  </si>
  <si>
    <t>Servicios Adm. y Serv. de Telecomunicaciones</t>
  </si>
  <si>
    <t>4-9113</t>
  </si>
  <si>
    <t>Intereses Indemnizatorios CDT</t>
  </si>
  <si>
    <t>4-9114</t>
  </si>
  <si>
    <t xml:space="preserve">Licitacion Publica </t>
  </si>
  <si>
    <t>4-9117</t>
  </si>
  <si>
    <t>4-9154</t>
  </si>
  <si>
    <t>Firma Digital</t>
  </si>
  <si>
    <t>4-9199</t>
  </si>
  <si>
    <t>Otros Ingresos</t>
  </si>
  <si>
    <t>TOTAL DE INGRESOS</t>
  </si>
  <si>
    <t>GASTOS CORRIENTES</t>
  </si>
  <si>
    <t>REMUNERACIONES Y CONTRIBUCIONES</t>
  </si>
  <si>
    <t>6-211</t>
  </si>
  <si>
    <t>6-2111</t>
  </si>
  <si>
    <t>REMUNERACIONES</t>
  </si>
  <si>
    <t>6-211101</t>
  </si>
  <si>
    <t>Sueldos Empleados Fijos</t>
  </si>
  <si>
    <t>6-2114</t>
  </si>
  <si>
    <t>6-211503</t>
  </si>
  <si>
    <t>Prestaciones Laborales</t>
  </si>
  <si>
    <t>6-211601</t>
  </si>
  <si>
    <t>Vacaciones</t>
  </si>
  <si>
    <t>6-212</t>
  </si>
  <si>
    <t>SOBRESUELDOS</t>
  </si>
  <si>
    <t>6-2122</t>
  </si>
  <si>
    <t>6-212201</t>
  </si>
  <si>
    <t>Compensacion Horas Extras</t>
  </si>
  <si>
    <t>6-212205</t>
  </si>
  <si>
    <t>Compensación por Servicios de Seguridad</t>
  </si>
  <si>
    <t>6-212206</t>
  </si>
  <si>
    <t>Incentivo por Rendimiento Individual (6-2141 Bono CD; 6-212209- Bono por Desempeño)</t>
  </si>
  <si>
    <t>6-214</t>
  </si>
  <si>
    <t>GRATIFICACIONES Y BONIFICACIONES</t>
  </si>
  <si>
    <t>6-214201</t>
  </si>
  <si>
    <t xml:space="preserve">Bono Escolar </t>
  </si>
  <si>
    <t>6-214202</t>
  </si>
  <si>
    <t>Gratificaciones por Pasantias</t>
  </si>
  <si>
    <t>6-214204</t>
  </si>
  <si>
    <t>Oras Gratificaciones (6-2143-Bono Vacacional; 6-2144-Bono Estudiantil 14)</t>
  </si>
  <si>
    <t>6-215</t>
  </si>
  <si>
    <t>CONTRIBUCIONES A LA SEGURIDAD SOCIAL</t>
  </si>
  <si>
    <t>6-2151</t>
  </si>
  <si>
    <t>6-2152</t>
  </si>
  <si>
    <t>6-2153</t>
  </si>
  <si>
    <t>CONTRATACION DE SERVICIOS</t>
  </si>
  <si>
    <t>6-221</t>
  </si>
  <si>
    <t>SERVICIOS BÁSICOS</t>
  </si>
  <si>
    <t>6-2213</t>
  </si>
  <si>
    <t>Teléfonos</t>
  </si>
  <si>
    <t>6-2214</t>
  </si>
  <si>
    <t>Telefax y Correo</t>
  </si>
  <si>
    <t>6-2215</t>
  </si>
  <si>
    <t>Servicio de Internet y TV por Cable</t>
  </si>
  <si>
    <t>Energía Eléctrica</t>
  </si>
  <si>
    <t>6-2217</t>
  </si>
  <si>
    <t xml:space="preserve">Agua </t>
  </si>
  <si>
    <t>6-2218</t>
  </si>
  <si>
    <t>Recoleccion Residuos Sólidos</t>
  </si>
  <si>
    <t>6-222</t>
  </si>
  <si>
    <t>PUBLICIDAD, IMPRESIÓN Y ENCUADERNACIÓN</t>
  </si>
  <si>
    <t>6-2221</t>
  </si>
  <si>
    <t>6-2222</t>
  </si>
  <si>
    <t>6-223</t>
  </si>
  <si>
    <t>VIÁTICOS</t>
  </si>
  <si>
    <t>6-2231</t>
  </si>
  <si>
    <t>6-224</t>
  </si>
  <si>
    <t>TRANSPORTE Y ALMACENAJE</t>
  </si>
  <si>
    <t>6-2241</t>
  </si>
  <si>
    <t xml:space="preserve">    Pasaje</t>
  </si>
  <si>
    <t>6-2242</t>
  </si>
  <si>
    <t xml:space="preserve">    Flete</t>
  </si>
  <si>
    <t>6-2244</t>
  </si>
  <si>
    <t xml:space="preserve">    Peaje</t>
  </si>
  <si>
    <t>6-225</t>
  </si>
  <si>
    <t>ALQUILERES Y RENTAS</t>
  </si>
  <si>
    <t>6-2251</t>
  </si>
  <si>
    <t>Alquiler y Renta de Edificios y Locales</t>
  </si>
  <si>
    <t>6-225302</t>
  </si>
  <si>
    <t>Alquiler Equipos de Cómputos</t>
  </si>
  <si>
    <t>6-2254</t>
  </si>
  <si>
    <t>Alquiler Equipo de Transporte</t>
  </si>
  <si>
    <t>6-2258</t>
  </si>
  <si>
    <t>Otros Alquileres</t>
  </si>
  <si>
    <t>Alquileres diversos</t>
  </si>
  <si>
    <t>Alquiler Planta Electrica</t>
  </si>
  <si>
    <t>Alquiler de Parqueos</t>
  </si>
  <si>
    <t>Alquiler de Estaciones Moviles</t>
  </si>
  <si>
    <t>6-2259</t>
  </si>
  <si>
    <t>Derechos de Uso</t>
  </si>
  <si>
    <t>6-225901</t>
  </si>
  <si>
    <t>Licencias Informaticas</t>
  </si>
  <si>
    <t>6-226</t>
  </si>
  <si>
    <t>SEGUROS</t>
  </si>
  <si>
    <t>6-2261</t>
  </si>
  <si>
    <t>6-2262</t>
  </si>
  <si>
    <t xml:space="preserve">     Bienes Muebles (vehículos)</t>
  </si>
  <si>
    <t>6-2263</t>
  </si>
  <si>
    <t>Seguro de Personas</t>
  </si>
  <si>
    <t>6-22631</t>
  </si>
  <si>
    <t>Seguro de Vida</t>
  </si>
  <si>
    <t>6-22632</t>
  </si>
  <si>
    <t>Seguro Salud Local</t>
  </si>
  <si>
    <t>Seguro Salud Internacional</t>
  </si>
  <si>
    <t>6-22633</t>
  </si>
  <si>
    <t>Seguro Ultimos Gastos</t>
  </si>
  <si>
    <t>6-227</t>
  </si>
  <si>
    <t>SERVICIOS DE CONSERVACIÓN, REPARACIONES MENORES E INSTALACIONES TEMPORALES</t>
  </si>
  <si>
    <t>6-2271</t>
  </si>
  <si>
    <t>Contratación de Obras Menores</t>
  </si>
  <si>
    <t>6-227101</t>
  </si>
  <si>
    <t>6-227102</t>
  </si>
  <si>
    <t>Servicios especiales de mantenimiento y reparación</t>
  </si>
  <si>
    <t>6-227104</t>
  </si>
  <si>
    <t>Mant. y Reparación de Obras Civiles en Inst.</t>
  </si>
  <si>
    <t>6-227106</t>
  </si>
  <si>
    <t>Instalaciones Electricas</t>
  </si>
  <si>
    <t>6-2272</t>
  </si>
  <si>
    <t>Mantenimiento y Rep. de Maquinarias y Equipos</t>
  </si>
  <si>
    <t>6-227201</t>
  </si>
  <si>
    <t xml:space="preserve">Mantenimiento y Reparación de Muebles y equipo de oficina </t>
  </si>
  <si>
    <t>6-227202</t>
  </si>
  <si>
    <t xml:space="preserve">Mant. y reparación de equipo de computación </t>
  </si>
  <si>
    <t>6-227204</t>
  </si>
  <si>
    <t>Mant y Reparación equipos Sanitarios y de Laboratorios</t>
  </si>
  <si>
    <t>6-227205</t>
  </si>
  <si>
    <t>Mant. y reparación de equipos Comunicación</t>
  </si>
  <si>
    <t>6-227206</t>
  </si>
  <si>
    <t>Mantenimiento y Reparación Equipo de Transporte</t>
  </si>
  <si>
    <t>6-228</t>
  </si>
  <si>
    <t>OTROS SERVICIOS NO INCLUIDOS EN CONCEPTOS ANTERIORES</t>
  </si>
  <si>
    <t>6-2281</t>
  </si>
  <si>
    <t>Gastos Judiciales</t>
  </si>
  <si>
    <t>6-2282</t>
  </si>
  <si>
    <t>Comisiones y Gastos Bancarios</t>
  </si>
  <si>
    <t>6-2283</t>
  </si>
  <si>
    <t>6-2285</t>
  </si>
  <si>
    <t>Fumigación, Lavandería, limpieza de oficina</t>
  </si>
  <si>
    <t>6-228501</t>
  </si>
  <si>
    <t>Fumigación</t>
  </si>
  <si>
    <t>6-228502</t>
  </si>
  <si>
    <t>Lavandería</t>
  </si>
  <si>
    <t>6-228503</t>
  </si>
  <si>
    <t xml:space="preserve">Limpieza  Higiene </t>
  </si>
  <si>
    <t>6-2286</t>
  </si>
  <si>
    <t>Organización de Eventos y Festividades</t>
  </si>
  <si>
    <t>6-2287</t>
  </si>
  <si>
    <t>Servicios Técnicos y Prof. prestados</t>
  </si>
  <si>
    <t>6-228704</t>
  </si>
  <si>
    <t>Servicios de Capacitacion</t>
  </si>
  <si>
    <t>6-228705</t>
  </si>
  <si>
    <t xml:space="preserve">Servicios de Informática y sistema </t>
  </si>
  <si>
    <t>6-228706</t>
  </si>
  <si>
    <t>Otros Servicios Profesionales y Técnicos</t>
  </si>
  <si>
    <t>6-2288</t>
  </si>
  <si>
    <t xml:space="preserve"> Impuestos, Derechos y Tasas</t>
  </si>
  <si>
    <t>6-228801</t>
  </si>
  <si>
    <t xml:space="preserve">     Impuestos</t>
  </si>
  <si>
    <t>6-228803</t>
  </si>
  <si>
    <t xml:space="preserve">     Tasas</t>
  </si>
  <si>
    <t>6-229</t>
  </si>
  <si>
    <t>Otras Contrataciones de Servicios</t>
  </si>
  <si>
    <t>6-229203</t>
  </si>
  <si>
    <t>Servicios de Catering</t>
  </si>
  <si>
    <t>MATERIALES Y SUMINISTROS</t>
  </si>
  <si>
    <t>6-231</t>
  </si>
  <si>
    <t>ALIMENTOS Y PRODUCTOS AGROFORESTALES</t>
  </si>
  <si>
    <t>6-2313</t>
  </si>
  <si>
    <t>Productos Agroforestales y Pecuarios</t>
  </si>
  <si>
    <t>6-2314</t>
  </si>
  <si>
    <t>Madera, corcho y sus manufacturas</t>
  </si>
  <si>
    <t>6-232</t>
  </si>
  <si>
    <t>TEXTILES Y VESTUARIOS</t>
  </si>
  <si>
    <t>6-2321</t>
  </si>
  <si>
    <t>Hilados y Telas</t>
  </si>
  <si>
    <t>6-2322</t>
  </si>
  <si>
    <t>Acabados Textiles</t>
  </si>
  <si>
    <t>6-2323</t>
  </si>
  <si>
    <t xml:space="preserve">Prendas de Vestir </t>
  </si>
  <si>
    <t>6-233</t>
  </si>
  <si>
    <t>PRODUCTOS DE PAPEL, CARTÓN E IMPRESOS</t>
  </si>
  <si>
    <t>6-2332</t>
  </si>
  <si>
    <t>6-2333</t>
  </si>
  <si>
    <t>Productos de Artes Gráficas</t>
  </si>
  <si>
    <t>6-2334</t>
  </si>
  <si>
    <t>Libros, Revistas y Periódicos</t>
  </si>
  <si>
    <t>6-234</t>
  </si>
  <si>
    <t>PRODUCTOS FARMACÉUTICOS</t>
  </si>
  <si>
    <t>6-2341</t>
  </si>
  <si>
    <t>Productos Medicinales para uso Humano</t>
  </si>
  <si>
    <t>6-235</t>
  </si>
  <si>
    <t>PRODUCTOS DE CUERO, CAUCHO Y PLÁSTICO</t>
  </si>
  <si>
    <t>6-2353</t>
  </si>
  <si>
    <t>6-2355</t>
  </si>
  <si>
    <t>Artículos Plásticos</t>
  </si>
  <si>
    <t>6-236</t>
  </si>
  <si>
    <t>PRODUCTOS DE MINERALES, METÁLICOS Y NO METÁLICOS</t>
  </si>
  <si>
    <t>6-2361</t>
  </si>
  <si>
    <t>Productos de Cemento, Cal, Asbesto, Yeso y Arc.</t>
  </si>
  <si>
    <t>6-236101</t>
  </si>
  <si>
    <t xml:space="preserve">    Productos de Cemento</t>
  </si>
  <si>
    <t>6-236104</t>
  </si>
  <si>
    <t xml:space="preserve">    Productos de Yeso</t>
  </si>
  <si>
    <t>6-2362</t>
  </si>
  <si>
    <t>Productos de Vidrio, Loza y Porcelana</t>
  </si>
  <si>
    <t>6-236201</t>
  </si>
  <si>
    <t>Productos de Vidrio</t>
  </si>
  <si>
    <t>6-236202</t>
  </si>
  <si>
    <t>Productos de Loza</t>
  </si>
  <si>
    <t>6-2363</t>
  </si>
  <si>
    <t>Productos Metálicos y sus Derivados</t>
  </si>
  <si>
    <t>6-236304</t>
  </si>
  <si>
    <t>6-236306</t>
  </si>
  <si>
    <t>6-237</t>
  </si>
  <si>
    <t>COMBUSTIBLES, LUBRICANTES, PRODUCTOS QUÍMICOS Y CONEXOS</t>
  </si>
  <si>
    <t>6-2371</t>
  </si>
  <si>
    <t>Combustibles y Lubricantes</t>
  </si>
  <si>
    <t>6-237101</t>
  </si>
  <si>
    <t>Gasolina</t>
  </si>
  <si>
    <t>6-237102</t>
  </si>
  <si>
    <t>Gasoil</t>
  </si>
  <si>
    <t>6-2372</t>
  </si>
  <si>
    <t>Productos Químicos y Conexos</t>
  </si>
  <si>
    <t>6-237203</t>
  </si>
  <si>
    <t>Productos Químicos de Uso Personal</t>
  </si>
  <si>
    <t>6-239</t>
  </si>
  <si>
    <t>PRODUCTOS Y ÚTILES VARIOS</t>
  </si>
  <si>
    <t>6-2392</t>
  </si>
  <si>
    <t>Utiles de Escritorio, Oficina e Informática</t>
  </si>
  <si>
    <t>6-2396</t>
  </si>
  <si>
    <t>Productos Electricos y Afines</t>
  </si>
  <si>
    <t>6-2399</t>
  </si>
  <si>
    <t xml:space="preserve">Productos y Utiles Varios NIP </t>
  </si>
  <si>
    <t>6-24</t>
  </si>
  <si>
    <t>TRANSFERENCIAS DE CORRIENTES</t>
  </si>
  <si>
    <t>6-241</t>
  </si>
  <si>
    <t>TRANSFERENCIAS CORRIENTES AL SECTOR PRIVADO</t>
  </si>
  <si>
    <t>6-2412</t>
  </si>
  <si>
    <t>Ayudas y Donaciones</t>
  </si>
  <si>
    <t>6-241202</t>
  </si>
  <si>
    <t>Ayudas y Donaciones Ocasionales a Hogares</t>
  </si>
  <si>
    <t>6-247</t>
  </si>
  <si>
    <t>TRANSFERENCIAS CORRIENTES AL SECTOR EXTERNO</t>
  </si>
  <si>
    <t>6-2472</t>
  </si>
  <si>
    <t>Transferencias Corrientes a Organismos Intern.</t>
  </si>
  <si>
    <t>6-249</t>
  </si>
  <si>
    <t>TRANSFERENCIAS CORRIENTES DESTINADAS A OTRAS INSTITUCIONES PUBLICAS</t>
  </si>
  <si>
    <t>6-249101</t>
  </si>
  <si>
    <t>TOTAL GASTOS CORRIENTES</t>
  </si>
  <si>
    <t>6-91</t>
  </si>
  <si>
    <t>6-92</t>
  </si>
  <si>
    <t>TOTAL DE GASTOS</t>
  </si>
  <si>
    <t>1-2</t>
  </si>
  <si>
    <t>1-26</t>
  </si>
  <si>
    <t>BIENES MUEBLES, INMUEBLES E INTANGIBLES</t>
  </si>
  <si>
    <t>1-261</t>
  </si>
  <si>
    <t>MOBILIARIO Y EQUIPO</t>
  </si>
  <si>
    <t>1-2611</t>
  </si>
  <si>
    <t>1-2613</t>
  </si>
  <si>
    <t>1-2619-002</t>
  </si>
  <si>
    <t>1-262</t>
  </si>
  <si>
    <t>1-2621</t>
  </si>
  <si>
    <t>Equipos y Aparatos Audiovisuales</t>
  </si>
  <si>
    <t>1-2623</t>
  </si>
  <si>
    <t>Cámaras Fotográficas y de Video</t>
  </si>
  <si>
    <t>1-265</t>
  </si>
  <si>
    <t>MAQUINARIA, OTROS EQUIPOS Y HERRAMIENTAS</t>
  </si>
  <si>
    <t>1-2656</t>
  </si>
  <si>
    <t>5</t>
  </si>
  <si>
    <t>PROYECTOS   FDT</t>
  </si>
  <si>
    <t>5-4003</t>
  </si>
  <si>
    <t>5-4003-003</t>
  </si>
  <si>
    <t>Servicio de Internet - Puntos WIFI</t>
  </si>
  <si>
    <t>5-5001</t>
  </si>
  <si>
    <t>Plan Nacional de Banda Ancha (PLAN BIANUAL 2021-2022)</t>
  </si>
  <si>
    <t>5-5001-003</t>
  </si>
  <si>
    <t xml:space="preserve">Proyecto de Conectividad Satelital PNBA - Instituciones en la Frontera  </t>
  </si>
  <si>
    <t>5-5003</t>
  </si>
  <si>
    <t>Proyecto Conectar a los No Conectados (PB 2021-2022)</t>
  </si>
  <si>
    <t>5-5003-001</t>
  </si>
  <si>
    <t>5-5003-003</t>
  </si>
  <si>
    <t>Componente: Subsidio a la Demanda</t>
  </si>
  <si>
    <t>5-5003-004</t>
  </si>
  <si>
    <t>Componente: Apropiación Social y Desarrollo de Habilidades</t>
  </si>
  <si>
    <t>5-9100</t>
  </si>
  <si>
    <t>Servicios de Conectividad a Internet</t>
  </si>
  <si>
    <t>Servicio mensual de internet</t>
  </si>
  <si>
    <t>TOTAL DE GASTOS E INVERSION</t>
  </si>
  <si>
    <t>Incremento Caja y Banco</t>
  </si>
  <si>
    <t>TOTAL GENERAL  DE GASTOS</t>
  </si>
  <si>
    <t>INSTITUTO DOMINICANO DE LAS TELECOMUNICACIONES</t>
  </si>
  <si>
    <t>DIRECCION FINANCIERA</t>
  </si>
  <si>
    <t>DEPARTAMENTO DE PRESUPUESTO</t>
  </si>
  <si>
    <t>ESTADO DE EJECUCION PRESUPUESTARIA</t>
  </si>
  <si>
    <t>Balance inicial en caja y banco</t>
  </si>
  <si>
    <t>mas: Ingreso</t>
  </si>
  <si>
    <t>(=) disponible</t>
  </si>
  <si>
    <t>Menos: gastos</t>
  </si>
  <si>
    <t>(=) Balance Final en caja y banco</t>
  </si>
  <si>
    <t>Incremento y/o Disminucion en caja y banco</t>
  </si>
  <si>
    <t>1-11</t>
  </si>
  <si>
    <t xml:space="preserve">Balance inicial </t>
  </si>
  <si>
    <t>Mas: cuentas por pagar del mes</t>
  </si>
  <si>
    <t>Menos: pagos del mes</t>
  </si>
  <si>
    <t>(=) Balance final</t>
  </si>
  <si>
    <t xml:space="preserve">Aumento y/o (disminucion) </t>
  </si>
  <si>
    <t>Acumulado</t>
  </si>
  <si>
    <t>Variación</t>
  </si>
  <si>
    <t>1-13</t>
  </si>
  <si>
    <t>1-14</t>
  </si>
  <si>
    <t>Aumento otras ctas por cobrar</t>
  </si>
  <si>
    <t>1-15</t>
  </si>
  <si>
    <t>Aumento de los inventarios</t>
  </si>
  <si>
    <t>1-1611</t>
  </si>
  <si>
    <t>Aumento Seguro de Vehiculos</t>
  </si>
  <si>
    <t>1-1612</t>
  </si>
  <si>
    <t>Aumento Seguros de Propiedad</t>
  </si>
  <si>
    <t>1-1616</t>
  </si>
  <si>
    <t>1-1617</t>
  </si>
  <si>
    <t>Aumento Seguro Medico Internacional</t>
  </si>
  <si>
    <t>1-1618</t>
  </si>
  <si>
    <t>Aumento Seguro Dental</t>
  </si>
  <si>
    <t>1-162</t>
  </si>
  <si>
    <t>Aumento otros pagado anticipado</t>
  </si>
  <si>
    <t>1-1622</t>
  </si>
  <si>
    <t>Aumento de imprevisto</t>
  </si>
  <si>
    <t>1-17</t>
  </si>
  <si>
    <t>Aumento Inversión</t>
  </si>
  <si>
    <t>1-41</t>
  </si>
  <si>
    <t>2-00</t>
  </si>
  <si>
    <t>2-12</t>
  </si>
  <si>
    <t>2-1301</t>
  </si>
  <si>
    <t>2-1302</t>
  </si>
  <si>
    <t>2-19</t>
  </si>
  <si>
    <t>Disminucion Otras Cuentas por Pagar</t>
  </si>
  <si>
    <t>2-228</t>
  </si>
  <si>
    <t>Disminución Impuestos Retenidos</t>
  </si>
  <si>
    <t>3-1</t>
  </si>
  <si>
    <t>Disminucion Patrimonio</t>
  </si>
  <si>
    <t>Sub-total</t>
  </si>
  <si>
    <t>Aumento de Otras Cuentas por Pagar</t>
  </si>
  <si>
    <t>Aumento impuestos retenidos</t>
  </si>
  <si>
    <t>Aumento patrimonio</t>
  </si>
  <si>
    <t>Disminucion de Cuentas por Cobrar</t>
  </si>
  <si>
    <t>Disminucion  Otras cuentas por cobrar</t>
  </si>
  <si>
    <t>Disminucion de los inventarios</t>
  </si>
  <si>
    <t>Disminucion Seguro Medico Internacional</t>
  </si>
  <si>
    <t>Disminucion otros pagos anticipados</t>
  </si>
  <si>
    <t>Disminucion de imprevistos</t>
  </si>
  <si>
    <t>Disminuciòn de inversiones</t>
  </si>
  <si>
    <t>Disminución de Fianzas y Depósitos</t>
  </si>
  <si>
    <t xml:space="preserve">Totales Netos </t>
  </si>
  <si>
    <t>Cuentas por pagar</t>
  </si>
  <si>
    <t>4 - APLICACIONES FINANCIERAS</t>
  </si>
  <si>
    <t>TOTAL APLICACIONES FINANCIERAS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</si>
  <si>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</si>
  <si>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</si>
  <si>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</si>
  <si>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</si>
  <si>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</si>
  <si>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</si>
  <si>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</si>
  <si>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</si>
  <si>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</si>
  <si>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</si>
  <si>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</si>
  <si>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</si>
  <si>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</si>
  <si>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</si>
  <si>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</si>
  <si>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</si>
  <si>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</si>
  <si>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</si>
  <si>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</si>
  <si>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</si>
  <si>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</si>
  <si>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</si>
  <si>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</si>
  <si>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</si>
  <si>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</si>
  <si>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</si>
  <si>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</si>
  <si>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</si>
  <si>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</si>
  <si>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</si>
  <si>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</si>
  <si>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</si>
  <si>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</si>
  <si>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</si>
  <si>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</si>
  <si>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</si>
  <si>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</si>
  <si>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</si>
  <si>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</si>
  <si>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</si>
  <si>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</si>
  <si>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</si>
  <si>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</si>
  <si>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</si>
  <si>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</si>
  <si>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</si>
  <si>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</si>
  <si>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</si>
  <si>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</si>
  <si>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</si>
  <si>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</si>
  <si>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</si>
  <si>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</si>
  <si>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</si>
  <si>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</si>
  <si>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</si>
  <si>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</si>
  <si>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</si>
  <si>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</si>
  <si>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</si>
  <si>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</si>
  <si>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</si>
  <si>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</si>
  <si>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</si>
  <si>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</si>
  <si>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</si>
  <si>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</si>
  <si>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</si>
  <si>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</si>
  <si>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</si>
  <si>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</si>
  <si>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</si>
  <si>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</si>
  <si>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</si>
  <si>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GASTOS Y APLICACIONES FINANCIERAS</t>
  </si>
  <si>
    <t>_________________________________</t>
  </si>
  <si>
    <t>NELSON ARROYO</t>
  </si>
  <si>
    <t>DIRECTORA EJECUTIVA</t>
  </si>
  <si>
    <t>Valores en RD$</t>
  </si>
  <si>
    <t>Presupuesto Aprobado</t>
  </si>
  <si>
    <t xml:space="preserve"> </t>
  </si>
  <si>
    <t>JULISSA CRUZ ABREU</t>
  </si>
  <si>
    <t>Productos Metálicos</t>
  </si>
  <si>
    <t>Muebles de Oficina y Estanteria</t>
  </si>
  <si>
    <t>Instituto Dominicano de las Telecomunicaciones</t>
  </si>
  <si>
    <t>Origen y aplicación de los recursos</t>
  </si>
  <si>
    <t>Recursos Originados en Actividades del Periodo</t>
  </si>
  <si>
    <t>Ingresos provenientes de actividades de operativas</t>
  </si>
  <si>
    <t xml:space="preserve">Contribución al Desarrollo de las Telecomunicaciones </t>
  </si>
  <si>
    <t>Ingresos Percibidos en operaciones</t>
  </si>
  <si>
    <t>Total de Recursos Originados en el Periodo</t>
  </si>
  <si>
    <t>Recursos Aplicados en Actividades del Periodo</t>
  </si>
  <si>
    <t>Recursos Aplicados en Gastos Corrientes</t>
  </si>
  <si>
    <t>Remuneraciones al Personal</t>
  </si>
  <si>
    <t>Contribuciones a la Seguridad Social</t>
  </si>
  <si>
    <t>Contratacion de Servicios</t>
  </si>
  <si>
    <t>Materiales y Suministros</t>
  </si>
  <si>
    <t>Transferencias Corrientes al Sector Público, Privado y Externo</t>
  </si>
  <si>
    <t>Total de Recursos Aplicados en Gastos Corrientes</t>
  </si>
  <si>
    <t>Recursos Aplicados en Gastos de Capital</t>
  </si>
  <si>
    <t>Inversión en Bienes Muebles, Inmuebles e Intangibles</t>
  </si>
  <si>
    <t>Proyectos FDT</t>
  </si>
  <si>
    <t>Total Recursos Aplicados a Gastos de Capital</t>
  </si>
  <si>
    <t>Excedente (Disminución) de Recursos en las Operaciones del Periodo</t>
  </si>
  <si>
    <t>Efectivo Disponible al Inicio del Ejercicio</t>
  </si>
  <si>
    <t>Efectivo Disponible al Final del Ejercicio</t>
  </si>
  <si>
    <t>6-21</t>
  </si>
  <si>
    <t>6-211209</t>
  </si>
  <si>
    <t>6-212203</t>
  </si>
  <si>
    <t>6-212209- Bono por Desempeño</t>
  </si>
  <si>
    <t>6-2141 Bono por Desempeño CD</t>
  </si>
  <si>
    <t>6-22</t>
  </si>
  <si>
    <t>Publicidad y Propaganda</t>
  </si>
  <si>
    <t>Impresión y Encuadernación</t>
  </si>
  <si>
    <t>6-2232</t>
  </si>
  <si>
    <t>6-22634</t>
  </si>
  <si>
    <t>Seguro Dental</t>
  </si>
  <si>
    <t>Festividades</t>
  </si>
  <si>
    <t>6-23</t>
  </si>
  <si>
    <t>6-237106</t>
  </si>
  <si>
    <t>Lubricantes</t>
  </si>
  <si>
    <t>6-2395</t>
  </si>
  <si>
    <t>Utiles de Cocina y Comedor</t>
  </si>
  <si>
    <t>Depreciacion y  Amortizaciones</t>
  </si>
  <si>
    <t>Depreciación</t>
  </si>
  <si>
    <t>Amortizaciones</t>
  </si>
  <si>
    <t>Aumento Seguro Medico Nacional</t>
  </si>
  <si>
    <t>Disminucion de Ctas. por Pagar Proveedores</t>
  </si>
  <si>
    <t>Disminucion de Acumulaciones y Retenciones</t>
  </si>
  <si>
    <t>Disminucion Provision Regalia Pascual</t>
  </si>
  <si>
    <t>Disminucion Provision Prestaciones Laborales</t>
  </si>
  <si>
    <t>Aumento de Ctas. por Pagar Proveedores</t>
  </si>
  <si>
    <t>Aumento de Acumulaciones y Retenciones</t>
  </si>
  <si>
    <t>Aumento Provision Regalia Pascual</t>
  </si>
  <si>
    <t>Aumento Provisión Prestaciones Laborales</t>
  </si>
  <si>
    <t>Disminucion Seguros de Vehiculos</t>
  </si>
  <si>
    <t>Disminucion Seguros de Propiedad</t>
  </si>
  <si>
    <t>Disminucion Seguro Medico Nacional</t>
  </si>
  <si>
    <t>Disminucion Seguro Dental</t>
  </si>
  <si>
    <t>Abril</t>
  </si>
  <si>
    <t>Transferencias Corrientes destinadas a Otras Instituciones Publicas</t>
  </si>
  <si>
    <t>Disminución Cuenta por Pagar</t>
  </si>
  <si>
    <t>Presupuesto Modificado</t>
  </si>
  <si>
    <t>Gasto Devengado</t>
  </si>
  <si>
    <t>Enero</t>
  </si>
  <si>
    <t>Febrero</t>
  </si>
  <si>
    <t>Marzo</t>
  </si>
  <si>
    <t xml:space="preserve">     PRESIDENTE CONSEJO DIRECTIVO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</si>
  <si>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</si>
  <si>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</si>
  <si>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</si>
  <si>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</si>
  <si>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</si>
  <si>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</si>
  <si>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</si>
  <si>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</si>
  <si>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</si>
  <si>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Detalle</t>
  </si>
  <si>
    <t>VARIACION EJECUCION MENSUAL</t>
  </si>
  <si>
    <t>INGRESOS CENTRO INDOTEL</t>
  </si>
  <si>
    <t>4-9106</t>
  </si>
  <si>
    <t>Alquiler de espacios</t>
  </si>
  <si>
    <t>Servicios Adm. y Serv. de Telecomunicaciones (No Objecion)</t>
  </si>
  <si>
    <t>Promocion y Patrocinio</t>
  </si>
  <si>
    <t>Publicaciones de Avisos Oficiales</t>
  </si>
  <si>
    <t>5-5001-005</t>
  </si>
  <si>
    <t>Proyecto de conectividad satelital PNBA - Sabana Real</t>
  </si>
  <si>
    <t>Gastos a administrativos del proyecto (P-DFDT-01)</t>
  </si>
  <si>
    <t>5-5003-002</t>
  </si>
  <si>
    <t xml:space="preserve">Componente: Acceso e Infraestructura </t>
  </si>
  <si>
    <t>Contribución al Seguro Salud (SFS)</t>
  </si>
  <si>
    <t>Contribución al Fondo de Pensiones (AFP)</t>
  </si>
  <si>
    <t>Contribución al Seguro de Riesgos Laborales (ARL)</t>
  </si>
  <si>
    <t xml:space="preserve">     Bienes Inmuebles (Propiedad)</t>
  </si>
  <si>
    <t>Alimentos y bebidas para Personas</t>
  </si>
  <si>
    <t>6-228701</t>
  </si>
  <si>
    <t>Servicios Profesionales y Técnicos</t>
  </si>
  <si>
    <t>6-228702</t>
  </si>
  <si>
    <t>Servicios Jurídicos</t>
  </si>
  <si>
    <t>6-228703</t>
  </si>
  <si>
    <t>Servicios de Contabilidad y Auditoria</t>
  </si>
  <si>
    <t>VARIACION DE CAJA Y BANCO</t>
  </si>
  <si>
    <t>VARIACION CUENTAS POR PAGAR</t>
  </si>
  <si>
    <t>6-2233</t>
  </si>
  <si>
    <t>5-60</t>
  </si>
  <si>
    <t>Plan Bianual  de Proyectos 2023-2024</t>
  </si>
  <si>
    <t>5-6001</t>
  </si>
  <si>
    <t>4-9107</t>
  </si>
  <si>
    <t>Multas y Recargos</t>
  </si>
  <si>
    <t>4-9109</t>
  </si>
  <si>
    <t>Club Recreativo</t>
  </si>
  <si>
    <t>Derecho de Uso DU</t>
  </si>
  <si>
    <t>Recursos Aplicados a Actividades de Financiamientos</t>
  </si>
  <si>
    <t xml:space="preserve">Disminucion de las Cuentas por Pagar Corto Plazo </t>
  </si>
  <si>
    <t>Total Recursos Aplicados a Actividades de Financiamientos</t>
  </si>
  <si>
    <t>4-9103</t>
  </si>
  <si>
    <t>Venta de libros</t>
  </si>
  <si>
    <t>4-9104</t>
  </si>
  <si>
    <t>Arrendamiento Inmuebles</t>
  </si>
  <si>
    <t>6-2311</t>
  </si>
  <si>
    <t>% Acum.</t>
  </si>
  <si>
    <t>4-9101</t>
  </si>
  <si>
    <t>Boleteria</t>
  </si>
  <si>
    <t>Sueldo Anual No. 13</t>
  </si>
  <si>
    <t>Compensaciones</t>
  </si>
  <si>
    <t>Compensación Alimentación</t>
  </si>
  <si>
    <t>6-221601</t>
  </si>
  <si>
    <t>6-222102</t>
  </si>
  <si>
    <t>6-222103</t>
  </si>
  <si>
    <t>Viaticos dentro del Pais</t>
  </si>
  <si>
    <t>Viaticos fuera del Pais</t>
  </si>
  <si>
    <t>Otros Viaticos</t>
  </si>
  <si>
    <t>Servicios Sanitarios Médicos</t>
  </si>
  <si>
    <t>Eventos y Reuniones</t>
  </si>
  <si>
    <t>6-2331</t>
  </si>
  <si>
    <t>Papel de Escritorio (Sumar en 6-2332)</t>
  </si>
  <si>
    <t>Papel y Cartón</t>
  </si>
  <si>
    <t>Neumáticos y Cámaras de Aire</t>
  </si>
  <si>
    <t>Herramientas y Repuestos Menores</t>
  </si>
  <si>
    <t>6-241201</t>
  </si>
  <si>
    <t>Ayudas y Donaciones programadas a Hogares</t>
  </si>
  <si>
    <t>Reserva fondo Plan Bianual de Proyectos</t>
  </si>
  <si>
    <t>Aumento  Cuentas por Cobrar</t>
  </si>
  <si>
    <t>Aumento fianzas y Depositos</t>
  </si>
  <si>
    <t> </t>
  </si>
  <si>
    <t>Al 28 de Febrero de 2023</t>
  </si>
  <si>
    <t>Variacion del mes</t>
  </si>
  <si>
    <t>% mes</t>
  </si>
  <si>
    <t>6-227103</t>
  </si>
  <si>
    <t>Limpieza, Desmantelamiento de Tierras y Terrenos</t>
  </si>
  <si>
    <t>6-237205</t>
  </si>
  <si>
    <t>Insecticida, Fumigantes y Otros</t>
  </si>
  <si>
    <t>6-237206</t>
  </si>
  <si>
    <t>Pinturas, Lacas, Barnices, Diluyentes y Absorbentes</t>
  </si>
  <si>
    <t>6-2391</t>
  </si>
  <si>
    <t xml:space="preserve">Material para Limpieza </t>
  </si>
  <si>
    <t>6-2393</t>
  </si>
  <si>
    <t>Utiles Menores Médicos-Quirúgicos</t>
  </si>
  <si>
    <t>6-2394</t>
  </si>
  <si>
    <t>Utiles Destinados a Actividades Deportivas y Recreativas</t>
  </si>
  <si>
    <t>6-2398</t>
  </si>
  <si>
    <t>Otros Repuestos y Accesorios Menores</t>
  </si>
  <si>
    <t>1-2655</t>
  </si>
  <si>
    <t>1-2657</t>
  </si>
  <si>
    <t>1-2658</t>
  </si>
  <si>
    <t>1-266</t>
  </si>
  <si>
    <t>EQUIPOS DE DEFENSA Y SEGURIDAD</t>
  </si>
  <si>
    <t>1-2662</t>
  </si>
  <si>
    <t>Equipos de Seguridad</t>
  </si>
  <si>
    <t>1-268</t>
  </si>
  <si>
    <t>BIENES INTANGIBLES</t>
  </si>
  <si>
    <t>1-268801</t>
  </si>
  <si>
    <t>1-27</t>
  </si>
  <si>
    <t>OBRAS</t>
  </si>
  <si>
    <t>1-2712</t>
  </si>
  <si>
    <t>Obra para Edificacion No Residencial</t>
  </si>
  <si>
    <t>1-2731</t>
  </si>
  <si>
    <t>Construcciones En Bienes De Uso Publico Concesionados</t>
  </si>
  <si>
    <t>5-3008</t>
  </si>
  <si>
    <t>Proyecto Especial Mujeres en las TIC's - LOYOLA (PB 2017-2018)</t>
  </si>
  <si>
    <t>5-3008-001</t>
  </si>
  <si>
    <t>Matricula Academica</t>
  </si>
  <si>
    <t>5-3008-002</t>
  </si>
  <si>
    <t xml:space="preserve">Manutención de becarias </t>
  </si>
  <si>
    <t>Cuentas pagadas de meses y/o años anteriores</t>
  </si>
  <si>
    <t>4-9116</t>
  </si>
  <si>
    <t>Ingresos Maquina de Café</t>
  </si>
  <si>
    <t>4-9155</t>
  </si>
  <si>
    <t xml:space="preserve">Ingresos por Extension de Contratos de Concesion </t>
  </si>
  <si>
    <t>6-211206</t>
  </si>
  <si>
    <t>Jornales</t>
  </si>
  <si>
    <r>
      <rPr>
        <b/>
        <sz val="9"/>
        <rFont val="Calibri"/>
        <family val="2"/>
        <scheme val="minor"/>
      </rPr>
      <t>6-2142-001</t>
    </r>
    <r>
      <rPr>
        <sz val="9"/>
        <rFont val="Calibri"/>
        <family val="2"/>
        <scheme val="minor"/>
      </rPr>
      <t xml:space="preserve"> Otras Gratificaciones</t>
    </r>
  </si>
  <si>
    <r>
      <rPr>
        <b/>
        <sz val="9"/>
        <rFont val="Calibri"/>
        <family val="2"/>
        <scheme val="minor"/>
      </rPr>
      <t>6-2143</t>
    </r>
    <r>
      <rPr>
        <sz val="9"/>
        <rFont val="Calibri"/>
        <family val="2"/>
        <scheme val="minor"/>
      </rPr>
      <t>-Bono Vacacional</t>
    </r>
  </si>
  <si>
    <r>
      <rPr>
        <b/>
        <sz val="9"/>
        <rFont val="Calibri"/>
        <family val="2"/>
        <scheme val="minor"/>
      </rPr>
      <t>6-2144</t>
    </r>
    <r>
      <rPr>
        <sz val="9"/>
        <rFont val="Calibri"/>
        <family val="2"/>
        <scheme val="minor"/>
      </rPr>
      <t>-Bono Estudiantil 14</t>
    </r>
  </si>
  <si>
    <t>6-227203</t>
  </si>
  <si>
    <t>Mant. Y rep. De equipo educacional</t>
  </si>
  <si>
    <t>1-2614</t>
  </si>
  <si>
    <t>Electrodomesticos</t>
  </si>
  <si>
    <t>1-264</t>
  </si>
  <si>
    <t>VEHÍCULOS Y EQUIPO DE TRANSPORTE, TRACCIÓN Y ELEVACIÓN</t>
  </si>
  <si>
    <t>1-2641</t>
  </si>
  <si>
    <t>Automoviles y Camiones</t>
  </si>
  <si>
    <t>1-2654</t>
  </si>
  <si>
    <t>5-5002</t>
  </si>
  <si>
    <t xml:space="preserve">Proyectos Especiales (PB 2021-2022) </t>
  </si>
  <si>
    <t>5-5002-002</t>
  </si>
  <si>
    <t>PE- Radio Santa Maria "Acceso a Television Digital Terrestre"  (P-DFDT-09)</t>
  </si>
  <si>
    <t xml:space="preserve">  </t>
  </si>
  <si>
    <t>Ejecución</t>
  </si>
  <si>
    <t>Enero - Marzo</t>
  </si>
  <si>
    <t>Personal de carácter eventual</t>
  </si>
  <si>
    <t>Mantenimiento y reparaciones menores en edificaciones</t>
  </si>
  <si>
    <t>6-2284</t>
  </si>
  <si>
    <t>Servicios funerarios y gastos conexos</t>
  </si>
  <si>
    <t>Equipos de Tecnologiade la Informacion y Comunicación</t>
  </si>
  <si>
    <t>Otros mobiliarios y equipos no identificados precedentemente</t>
  </si>
  <si>
    <t>MOBILIARIO Y EQUIPO DE AUDIO, AUDIOVISUAL, RECREATIVO Y EDUCACIONAL</t>
  </si>
  <si>
    <t>Sistema y Equipos de Climatizacion</t>
  </si>
  <si>
    <t>Equipo de comunicación, telecomunicaciones y señalización</t>
  </si>
  <si>
    <t>Equipos de Generación Electrica y afines</t>
  </si>
  <si>
    <t>Maquinas- Herramientas</t>
  </si>
  <si>
    <t>Otros Equipos</t>
  </si>
  <si>
    <t>Proyecto Redes Wi-Fi de Acceso en Lugares Públicos</t>
  </si>
  <si>
    <t>AL 31 DE MARZO DE 2023</t>
  </si>
  <si>
    <t>Ejecución Presupuestaria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</si>
</sst>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1C0A]d&quot; de &quot;mmmm&quot; de &quot;yyyy;@"/>
    <numFmt numFmtId="165" formatCode="#,##0.000000000"/>
    <numFmt numFmtId="166" formatCode="[$$-C09]#,##0.0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FF0000"/>
      <name val="Arial"/>
      <family val="2"/>
    </font>
    <font>
      <sz val="8"/>
      <name val="Calibri"/>
      <family val="2"/>
      <scheme val="minor"/>
    </font>
    <font>
      <sz val="8"/>
      <color indexed="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FBFBF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double">
        <color rgb="FF000000"/>
      </top>
      <bottom style="medium">
        <color indexed="64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/>
      <bottom style="double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5">
    <xf numFmtId="0" fontId="0" fillId="0" borderId="0" xfId="0"/>
    <xf numFmtId="0" fontId="4" fillId="0" borderId="3" xfId="0" applyFont="1" applyBorder="1"/>
    <xf numFmtId="0" fontId="3" fillId="0" borderId="3" xfId="0" applyFont="1" applyBorder="1" applyAlignment="1">
      <alignment wrapText="1"/>
    </xf>
    <xf numFmtId="39" fontId="3" fillId="0" borderId="3" xfId="0" applyNumberFormat="1" applyFont="1" applyBorder="1" applyAlignment="1">
      <alignment horizontal="right" wrapText="1"/>
    </xf>
    <xf numFmtId="3" fontId="3" fillId="0" borderId="3" xfId="0" applyNumberFormat="1" applyFont="1" applyBorder="1" applyAlignment="1">
      <alignment wrapText="1"/>
    </xf>
    <xf numFmtId="3" fontId="3" fillId="0" borderId="3" xfId="0" applyNumberFormat="1" applyFont="1" applyBorder="1"/>
    <xf numFmtId="0" fontId="4" fillId="0" borderId="3" xfId="0" applyFont="1" applyBorder="1" applyAlignment="1">
      <alignment horizontal="left" wrapText="1" indent="1"/>
    </xf>
    <xf numFmtId="39" fontId="4" fillId="0" borderId="3" xfId="0" applyNumberFormat="1" applyFont="1" applyBorder="1"/>
    <xf numFmtId="39" fontId="4" fillId="0" borderId="3" xfId="1" applyNumberFormat="1" applyFont="1" applyBorder="1" applyAlignment="1">
      <alignment horizontal="right" wrapText="1"/>
    </xf>
    <xf numFmtId="3" fontId="4" fillId="0" borderId="3" xfId="0" applyNumberFormat="1" applyFont="1" applyBorder="1" applyAlignment="1">
      <alignment wrapText="1"/>
    </xf>
    <xf numFmtId="3" fontId="4" fillId="0" borderId="3" xfId="0" applyNumberFormat="1" applyFont="1" applyBorder="1"/>
    <xf numFmtId="17" fontId="4" fillId="0" borderId="3" xfId="0" quotePrefix="1" applyNumberFormat="1" applyFont="1" applyBorder="1"/>
    <xf numFmtId="0" fontId="4" fillId="0" borderId="3" xfId="0" applyFont="1" applyBorder="1" applyAlignment="1">
      <alignment wrapText="1"/>
    </xf>
    <xf numFmtId="3" fontId="4" fillId="0" borderId="3" xfId="0" applyNumberFormat="1" applyFont="1" applyBorder="1" applyAlignment="1">
      <alignment horizontal="right"/>
    </xf>
    <xf numFmtId="49" fontId="5" fillId="0" borderId="3" xfId="0" applyNumberFormat="1" applyFont="1" applyBorder="1"/>
    <xf numFmtId="0" fontId="4" fillId="3" borderId="3" xfId="0" applyFont="1" applyFill="1" applyBorder="1" applyAlignment="1">
      <alignment horizontal="left" wrapText="1" indent="1"/>
    </xf>
    <xf numFmtId="0" fontId="3" fillId="0" borderId="3" xfId="0" applyFont="1" applyBorder="1"/>
    <xf numFmtId="0" fontId="4" fillId="0" borderId="3" xfId="0" quotePrefix="1" applyFont="1" applyBorder="1"/>
    <xf numFmtId="0" fontId="4" fillId="0" borderId="3" xfId="0" applyFont="1" applyBorder="1" applyAlignment="1">
      <alignment horizontal="left" wrapText="1"/>
    </xf>
    <xf numFmtId="3" fontId="4" fillId="0" borderId="3" xfId="0" applyNumberFormat="1" applyFont="1" applyBorder="1" applyAlignment="1">
      <alignment horizontal="right" wrapText="1"/>
    </xf>
    <xf numFmtId="39" fontId="4" fillId="0" borderId="3" xfId="0" applyNumberFormat="1" applyFont="1" applyBorder="1" applyAlignment="1">
      <alignment wrapText="1"/>
    </xf>
    <xf numFmtId="3" fontId="4" fillId="0" borderId="3" xfId="1" applyNumberFormat="1" applyFont="1" applyBorder="1" applyAlignment="1">
      <alignment wrapText="1"/>
    </xf>
    <xf numFmtId="0" fontId="3" fillId="2" borderId="3" xfId="0" applyFont="1" applyFill="1" applyBorder="1" applyAlignment="1">
      <alignment wrapText="1"/>
    </xf>
    <xf numFmtId="39" fontId="3" fillId="2" borderId="3" xfId="1" applyNumberFormat="1" applyFont="1" applyFill="1" applyBorder="1" applyAlignment="1">
      <alignment wrapText="1"/>
    </xf>
    <xf numFmtId="3" fontId="3" fillId="2" borderId="3" xfId="1" applyNumberFormat="1" applyFont="1" applyFill="1" applyBorder="1" applyAlignment="1">
      <alignment wrapText="1"/>
    </xf>
    <xf numFmtId="37" fontId="3" fillId="2" borderId="3" xfId="1" applyNumberFormat="1" applyFont="1" applyFill="1" applyBorder="1" applyAlignment="1">
      <alignment wrapText="1"/>
    </xf>
    <xf numFmtId="39" fontId="3" fillId="2" borderId="3" xfId="0" applyNumberFormat="1" applyFont="1" applyFill="1" applyBorder="1" applyAlignment="1">
      <alignment horizontal="right" wrapText="1"/>
    </xf>
    <xf numFmtId="3" fontId="3" fillId="2" borderId="3" xfId="0" applyNumberFormat="1" applyFont="1" applyFill="1" applyBorder="1" applyAlignment="1">
      <alignment horizontal="right" wrapText="1"/>
    </xf>
    <xf numFmtId="0" fontId="3" fillId="0" borderId="3" xfId="0" quotePrefix="1" applyFont="1" applyBorder="1"/>
    <xf numFmtId="0" fontId="8" fillId="0" borderId="3" xfId="0" applyFont="1" applyBorder="1" applyAlignment="1">
      <alignment horizontal="left" vertical="center" wrapText="1"/>
    </xf>
    <xf numFmtId="3" fontId="3" fillId="0" borderId="3" xfId="0" applyNumberFormat="1" applyFont="1" applyBorder="1" applyAlignment="1">
      <alignment horizontal="right" wrapText="1"/>
    </xf>
    <xf numFmtId="17" fontId="3" fillId="0" borderId="3" xfId="0" quotePrefix="1" applyNumberFormat="1" applyFont="1" applyBorder="1"/>
    <xf numFmtId="0" fontId="4" fillId="5" borderId="3" xfId="0" quotePrefix="1" applyFont="1" applyFill="1" applyBorder="1"/>
    <xf numFmtId="37" fontId="3" fillId="0" borderId="3" xfId="0" applyNumberFormat="1" applyFont="1" applyBorder="1" applyAlignment="1">
      <alignment horizontal="right" wrapText="1"/>
    </xf>
    <xf numFmtId="0" fontId="8" fillId="0" borderId="3" xfId="0" applyFont="1" applyBorder="1" applyAlignment="1">
      <alignment horizontal="left" wrapText="1"/>
    </xf>
    <xf numFmtId="0" fontId="9" fillId="0" borderId="3" xfId="0" applyFont="1" applyBorder="1"/>
    <xf numFmtId="0" fontId="9" fillId="0" borderId="3" xfId="0" applyFont="1" applyBorder="1" applyAlignment="1">
      <alignment wrapText="1"/>
    </xf>
    <xf numFmtId="3" fontId="7" fillId="0" borderId="3" xfId="0" applyNumberFormat="1" applyFont="1" applyBorder="1" applyAlignment="1">
      <alignment horizontal="right"/>
    </xf>
    <xf numFmtId="37" fontId="3" fillId="2" borderId="3" xfId="0" applyNumberFormat="1" applyFont="1" applyFill="1" applyBorder="1" applyAlignment="1">
      <alignment horizontal="right" wrapText="1"/>
    </xf>
    <xf numFmtId="39" fontId="3" fillId="0" borderId="3" xfId="1" applyNumberFormat="1" applyFont="1" applyBorder="1" applyAlignment="1">
      <alignment horizontal="right" wrapText="1"/>
    </xf>
    <xf numFmtId="3" fontId="3" fillId="0" borderId="3" xfId="1" applyNumberFormat="1" applyFont="1" applyBorder="1" applyAlignment="1">
      <alignment horizontal="right" wrapText="1"/>
    </xf>
    <xf numFmtId="37" fontId="3" fillId="0" borderId="3" xfId="1" applyNumberFormat="1" applyFont="1" applyBorder="1" applyAlignment="1">
      <alignment horizontal="right" wrapText="1"/>
    </xf>
    <xf numFmtId="39" fontId="4" fillId="0" borderId="3" xfId="1" applyNumberFormat="1" applyFont="1" applyBorder="1" applyAlignment="1">
      <alignment wrapText="1"/>
    </xf>
    <xf numFmtId="39" fontId="3" fillId="0" borderId="3" xfId="1" applyNumberFormat="1" applyFont="1" applyBorder="1" applyAlignment="1">
      <alignment wrapText="1"/>
    </xf>
    <xf numFmtId="3" fontId="3" fillId="0" borderId="3" xfId="1" applyNumberFormat="1" applyFont="1" applyBorder="1" applyAlignment="1">
      <alignment wrapText="1"/>
    </xf>
    <xf numFmtId="37" fontId="3" fillId="0" borderId="3" xfId="1" applyNumberFormat="1" applyFont="1" applyBorder="1" applyAlignment="1">
      <alignment wrapText="1"/>
    </xf>
    <xf numFmtId="3" fontId="4" fillId="0" borderId="3" xfId="1" applyNumberFormat="1" applyFont="1" applyBorder="1" applyAlignment="1">
      <alignment horizontal="right" wrapText="1"/>
    </xf>
    <xf numFmtId="3" fontId="4" fillId="0" borderId="3" xfId="1" applyNumberFormat="1" applyFont="1" applyFill="1" applyBorder="1" applyAlignment="1">
      <alignment wrapText="1"/>
    </xf>
    <xf numFmtId="0" fontId="3" fillId="0" borderId="3" xfId="0" applyFont="1" applyBorder="1" applyAlignment="1">
      <alignment horizontal="left" wrapText="1"/>
    </xf>
    <xf numFmtId="39" fontId="3" fillId="0" borderId="3" xfId="1" applyNumberFormat="1" applyFont="1" applyFill="1" applyBorder="1" applyAlignment="1">
      <alignment wrapText="1"/>
    </xf>
    <xf numFmtId="3" fontId="3" fillId="0" borderId="3" xfId="1" applyNumberFormat="1" applyFont="1" applyFill="1" applyBorder="1" applyAlignment="1">
      <alignment wrapText="1"/>
    </xf>
    <xf numFmtId="37" fontId="3" fillId="0" borderId="3" xfId="1" applyNumberFormat="1" applyFont="1" applyFill="1" applyBorder="1" applyAlignment="1">
      <alignment wrapText="1"/>
    </xf>
    <xf numFmtId="0" fontId="8" fillId="0" borderId="3" xfId="0" applyFont="1" applyBorder="1"/>
    <xf numFmtId="0" fontId="11" fillId="0" borderId="3" xfId="0" applyFont="1" applyBorder="1" applyAlignment="1">
      <alignment horizontal="left"/>
    </xf>
    <xf numFmtId="0" fontId="5" fillId="6" borderId="3" xfId="0" applyFont="1" applyFill="1" applyBorder="1" applyAlignment="1">
      <alignment horizontal="left" indent="1"/>
    </xf>
    <xf numFmtId="17" fontId="3" fillId="2" borderId="3" xfId="0" quotePrefix="1" applyNumberFormat="1" applyFont="1" applyFill="1" applyBorder="1"/>
    <xf numFmtId="4" fontId="3" fillId="2" borderId="3" xfId="1" applyNumberFormat="1" applyFont="1" applyFill="1" applyBorder="1" applyAlignment="1">
      <alignment wrapText="1"/>
    </xf>
    <xf numFmtId="10" fontId="3" fillId="2" borderId="4" xfId="0" applyNumberFormat="1" applyFont="1" applyFill="1" applyBorder="1" applyAlignment="1">
      <alignment horizontal="center"/>
    </xf>
    <xf numFmtId="0" fontId="4" fillId="0" borderId="3" xfId="0" quotePrefix="1" applyFont="1" applyBorder="1" applyAlignment="1">
      <alignment horizontal="left"/>
    </xf>
    <xf numFmtId="3" fontId="4" fillId="0" borderId="3" xfId="1" applyNumberFormat="1" applyFont="1" applyBorder="1" applyAlignment="1">
      <alignment horizontal="right"/>
    </xf>
    <xf numFmtId="3" fontId="3" fillId="0" borderId="3" xfId="1" applyNumberFormat="1" applyFont="1" applyFill="1" applyBorder="1" applyAlignment="1">
      <alignment horizontal="right"/>
    </xf>
    <xf numFmtId="3" fontId="3" fillId="0" borderId="3" xfId="1" applyNumberFormat="1" applyFont="1" applyBorder="1" applyAlignment="1">
      <alignment horizontal="right"/>
    </xf>
    <xf numFmtId="49" fontId="4" fillId="0" borderId="3" xfId="0" quotePrefix="1" applyNumberFormat="1" applyFont="1" applyBorder="1"/>
    <xf numFmtId="17" fontId="3" fillId="0" borderId="3" xfId="0" quotePrefix="1" applyNumberFormat="1" applyFont="1" applyBorder="1" applyAlignment="1">
      <alignment horizontal="left"/>
    </xf>
    <xf numFmtId="0" fontId="3" fillId="3" borderId="3" xfId="0" applyFont="1" applyFill="1" applyBorder="1" applyAlignment="1">
      <alignment wrapText="1"/>
    </xf>
    <xf numFmtId="4" fontId="3" fillId="3" borderId="3" xfId="0" applyNumberFormat="1" applyFont="1" applyFill="1" applyBorder="1" applyAlignment="1">
      <alignment wrapText="1"/>
    </xf>
    <xf numFmtId="3" fontId="3" fillId="3" borderId="3" xfId="1" applyNumberFormat="1" applyFont="1" applyFill="1" applyBorder="1" applyAlignment="1"/>
    <xf numFmtId="3" fontId="4" fillId="0" borderId="3" xfId="0" applyNumberFormat="1" applyFont="1" applyBorder="1" applyAlignment="1">
      <alignment horizontal="left" vertical="center" wrapText="1" indent="1"/>
    </xf>
    <xf numFmtId="3" fontId="4" fillId="3" borderId="3" xfId="0" applyNumberFormat="1" applyFont="1" applyFill="1" applyBorder="1" applyAlignment="1">
      <alignment horizontal="left" vertical="center" wrapText="1" indent="1"/>
    </xf>
    <xf numFmtId="3" fontId="3" fillId="0" borderId="3" xfId="0" applyNumberFormat="1" applyFont="1" applyBorder="1" applyAlignment="1">
      <alignment vertical="center" wrapText="1"/>
    </xf>
    <xf numFmtId="3" fontId="3" fillId="0" borderId="3" xfId="0" applyNumberFormat="1" applyFont="1" applyBorder="1" applyAlignment="1">
      <alignment horizontal="left" vertical="center" wrapText="1"/>
    </xf>
    <xf numFmtId="3" fontId="3" fillId="2" borderId="3" xfId="0" applyNumberFormat="1" applyFont="1" applyFill="1" applyBorder="1" applyAlignment="1">
      <alignment vertical="center" wrapText="1"/>
    </xf>
    <xf numFmtId="3" fontId="3" fillId="2" borderId="3" xfId="1" applyNumberFormat="1" applyFont="1" applyFill="1" applyBorder="1" applyAlignment="1">
      <alignment horizontal="right" wrapText="1"/>
    </xf>
    <xf numFmtId="4" fontId="3" fillId="0" borderId="3" xfId="0" quotePrefix="1" applyNumberFormat="1" applyFont="1" applyBorder="1"/>
    <xf numFmtId="3" fontId="3" fillId="7" borderId="3" xfId="0" applyNumberFormat="1" applyFont="1" applyFill="1" applyBorder="1" applyAlignment="1">
      <alignment vertical="center" wrapText="1"/>
    </xf>
    <xf numFmtId="39" fontId="3" fillId="2" borderId="3" xfId="1" applyNumberFormat="1" applyFont="1" applyFill="1" applyBorder="1" applyAlignment="1">
      <alignment horizontal="right"/>
    </xf>
    <xf numFmtId="3" fontId="3" fillId="2" borderId="3" xfId="1" applyNumberFormat="1" applyFont="1" applyFill="1" applyBorder="1" applyAlignment="1">
      <alignment horizontal="right"/>
    </xf>
    <xf numFmtId="0" fontId="4" fillId="8" borderId="3" xfId="0" applyFont="1" applyFill="1" applyBorder="1" applyAlignment="1">
      <alignment wrapText="1"/>
    </xf>
    <xf numFmtId="39" fontId="4" fillId="3" borderId="3" xfId="1" applyNumberFormat="1" applyFont="1" applyFill="1" applyBorder="1" applyAlignment="1">
      <alignment horizontal="right" wrapText="1"/>
    </xf>
    <xf numFmtId="0" fontId="12" fillId="0" borderId="0" xfId="0" applyFont="1" applyAlignment="1">
      <alignment vertical="center"/>
    </xf>
    <xf numFmtId="49" fontId="13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49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49" fontId="14" fillId="0" borderId="0" xfId="0" applyNumberFormat="1" applyFont="1"/>
    <xf numFmtId="0" fontId="14" fillId="0" borderId="0" xfId="0" applyFont="1"/>
    <xf numFmtId="0" fontId="15" fillId="0" borderId="0" xfId="0" applyFont="1"/>
    <xf numFmtId="4" fontId="15" fillId="0" borderId="0" xfId="0" applyNumberFormat="1" applyFont="1"/>
    <xf numFmtId="49" fontId="0" fillId="0" borderId="0" xfId="0" applyNumberFormat="1"/>
    <xf numFmtId="0" fontId="2" fillId="0" borderId="0" xfId="0" applyFont="1"/>
    <xf numFmtId="0" fontId="16" fillId="0" borderId="0" xfId="0" applyFont="1"/>
    <xf numFmtId="4" fontId="16" fillId="0" borderId="0" xfId="0" applyNumberFormat="1" applyFont="1"/>
    <xf numFmtId="49" fontId="13" fillId="0" borderId="0" xfId="0" applyNumberFormat="1" applyFont="1"/>
    <xf numFmtId="4" fontId="17" fillId="0" borderId="0" xfId="0" applyNumberFormat="1" applyFont="1"/>
    <xf numFmtId="4" fontId="18" fillId="0" borderId="5" xfId="0" applyNumberFormat="1" applyFont="1" applyBorder="1"/>
    <xf numFmtId="4" fontId="18" fillId="4" borderId="0" xfId="0" applyNumberFormat="1" applyFont="1" applyFill="1"/>
    <xf numFmtId="0" fontId="19" fillId="0" borderId="0" xfId="0" applyFont="1"/>
    <xf numFmtId="4" fontId="20" fillId="0" borderId="0" xfId="0" applyNumberFormat="1" applyFont="1"/>
    <xf numFmtId="4" fontId="21" fillId="0" borderId="0" xfId="0" applyNumberFormat="1" applyFont="1"/>
    <xf numFmtId="4" fontId="18" fillId="0" borderId="0" xfId="0" applyNumberFormat="1" applyFont="1"/>
    <xf numFmtId="0" fontId="22" fillId="0" borderId="0" xfId="0" applyFont="1"/>
    <xf numFmtId="0" fontId="24" fillId="0" borderId="0" xfId="0" applyFont="1"/>
    <xf numFmtId="49" fontId="19" fillId="0" borderId="0" xfId="0" applyNumberFormat="1" applyFont="1"/>
    <xf numFmtId="0" fontId="25" fillId="0" borderId="9" xfId="0" applyFont="1" applyBorder="1"/>
    <xf numFmtId="0" fontId="25" fillId="0" borderId="10" xfId="0" applyFont="1" applyBorder="1"/>
    <xf numFmtId="0" fontId="2" fillId="0" borderId="10" xfId="0" applyFont="1" applyBorder="1"/>
    <xf numFmtId="49" fontId="2" fillId="0" borderId="0" xfId="0" applyNumberFormat="1" applyFont="1"/>
    <xf numFmtId="49" fontId="26" fillId="0" borderId="0" xfId="0" applyNumberFormat="1" applyFont="1"/>
    <xf numFmtId="0" fontId="26" fillId="0" borderId="10" xfId="0" applyFont="1" applyBorder="1"/>
    <xf numFmtId="0" fontId="25" fillId="0" borderId="12" xfId="0" applyFont="1" applyBorder="1"/>
    <xf numFmtId="49" fontId="16" fillId="0" borderId="0" xfId="0" applyNumberFormat="1" applyFont="1"/>
    <xf numFmtId="0" fontId="27" fillId="9" borderId="6" xfId="0" applyFont="1" applyFill="1" applyBorder="1" applyAlignment="1">
      <alignment horizontal="right"/>
    </xf>
    <xf numFmtId="0" fontId="20" fillId="0" borderId="13" xfId="0" applyFont="1" applyBorder="1" applyAlignment="1">
      <alignment horizontal="right"/>
    </xf>
    <xf numFmtId="4" fontId="20" fillId="0" borderId="14" xfId="0" applyNumberFormat="1" applyFont="1" applyBorder="1"/>
    <xf numFmtId="4" fontId="20" fillId="0" borderId="15" xfId="0" applyNumberFormat="1" applyFont="1" applyBorder="1"/>
    <xf numFmtId="0" fontId="11" fillId="0" borderId="0" xfId="0" applyFont="1" applyAlignment="1">
      <alignment horizontal="left" vertical="center" wrapText="1" indent="2"/>
    </xf>
    <xf numFmtId="4" fontId="11" fillId="0" borderId="0" xfId="1" applyNumberFormat="1" applyFont="1" applyAlignment="1"/>
    <xf numFmtId="0" fontId="10" fillId="0" borderId="16" xfId="0" applyFont="1" applyBorder="1" applyAlignment="1">
      <alignment horizontal="left" vertical="center" wrapText="1"/>
    </xf>
    <xf numFmtId="4" fontId="10" fillId="0" borderId="16" xfId="1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4" fontId="10" fillId="0" borderId="0" xfId="0" applyNumberFormat="1" applyFont="1" applyAlignment="1">
      <alignment horizontal="right" vertical="center"/>
    </xf>
    <xf numFmtId="4" fontId="10" fillId="0" borderId="16" xfId="0" applyNumberFormat="1" applyFont="1" applyBorder="1" applyAlignment="1">
      <alignment vertical="center" wrapText="1"/>
    </xf>
    <xf numFmtId="0" fontId="10" fillId="11" borderId="0" xfId="0" applyFont="1" applyFill="1" applyAlignment="1">
      <alignment horizontal="left" vertical="center" wrapText="1"/>
    </xf>
    <xf numFmtId="4" fontId="10" fillId="9" borderId="0" xfId="0" applyNumberFormat="1" applyFont="1" applyFill="1" applyAlignment="1">
      <alignment vertical="center"/>
    </xf>
    <xf numFmtId="0" fontId="11" fillId="0" borderId="0" xfId="0" applyFont="1"/>
    <xf numFmtId="4" fontId="11" fillId="0" borderId="0" xfId="0" applyNumberFormat="1" applyFont="1"/>
    <xf numFmtId="0" fontId="10" fillId="10" borderId="17" xfId="0" applyFont="1" applyFill="1" applyBorder="1" applyAlignment="1">
      <alignment horizontal="left" vertical="center" wrapText="1"/>
    </xf>
    <xf numFmtId="4" fontId="10" fillId="12" borderId="0" xfId="0" applyNumberFormat="1" applyFont="1" applyFill="1" applyAlignment="1">
      <alignment vertical="center"/>
    </xf>
    <xf numFmtId="4" fontId="11" fillId="0" borderId="0" xfId="0" applyNumberFormat="1" applyFont="1" applyAlignment="1">
      <alignment horizontal="right" vertical="center"/>
    </xf>
    <xf numFmtId="4" fontId="11" fillId="0" borderId="0" xfId="1" applyNumberFormat="1" applyFont="1" applyAlignment="1">
      <alignment horizontal="right"/>
    </xf>
    <xf numFmtId="4" fontId="11" fillId="0" borderId="0" xfId="0" applyNumberFormat="1" applyFont="1" applyAlignment="1">
      <alignment horizontal="right"/>
    </xf>
    <xf numFmtId="4" fontId="10" fillId="0" borderId="0" xfId="0" applyNumberFormat="1" applyFont="1" applyAlignment="1">
      <alignment vertical="center"/>
    </xf>
    <xf numFmtId="4" fontId="11" fillId="0" borderId="16" xfId="0" applyNumberFormat="1" applyFont="1" applyBorder="1"/>
    <xf numFmtId="4" fontId="11" fillId="0" borderId="0" xfId="0" applyNumberFormat="1" applyFont="1" applyAlignment="1">
      <alignment vertical="center"/>
    </xf>
    <xf numFmtId="4" fontId="11" fillId="0" borderId="0" xfId="1" applyNumberFormat="1" applyFont="1"/>
    <xf numFmtId="0" fontId="11" fillId="0" borderId="0" xfId="0" applyFont="1" applyAlignment="1">
      <alignment horizontal="center" vertical="center"/>
    </xf>
    <xf numFmtId="165" fontId="11" fillId="0" borderId="0" xfId="0" applyNumberFormat="1" applyFont="1"/>
    <xf numFmtId="0" fontId="11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 indent="5"/>
    </xf>
    <xf numFmtId="0" fontId="11" fillId="0" borderId="0" xfId="0" applyFont="1" applyAlignment="1">
      <alignment horizontal="left" vertical="center" indent="5"/>
    </xf>
    <xf numFmtId="15" fontId="18" fillId="0" borderId="0" xfId="0" applyNumberFormat="1" applyFont="1" applyAlignment="1">
      <alignment horizontal="left"/>
    </xf>
    <xf numFmtId="4" fontId="0" fillId="0" borderId="0" xfId="0" applyNumberFormat="1"/>
    <xf numFmtId="164" fontId="6" fillId="0" borderId="0" xfId="0" applyNumberFormat="1" applyFont="1" applyAlignment="1">
      <alignment horizontal="left" wrapText="1"/>
    </xf>
    <xf numFmtId="0" fontId="2" fillId="0" borderId="0" xfId="0" applyFont="1" applyAlignment="1">
      <alignment vertical="center"/>
    </xf>
    <xf numFmtId="4" fontId="11" fillId="0" borderId="16" xfId="0" applyNumberFormat="1" applyFont="1" applyBorder="1" applyAlignment="1">
      <alignment vertical="center"/>
    </xf>
    <xf numFmtId="4" fontId="0" fillId="0" borderId="16" xfId="0" applyNumberFormat="1" applyBorder="1"/>
    <xf numFmtId="0" fontId="11" fillId="0" borderId="16" xfId="0" applyFont="1" applyBorder="1"/>
    <xf numFmtId="4" fontId="10" fillId="0" borderId="0" xfId="0" applyNumberFormat="1" applyFont="1"/>
    <xf numFmtId="43" fontId="10" fillId="0" borderId="16" xfId="1" applyFont="1" applyBorder="1" applyAlignment="1">
      <alignment vertical="center" wrapText="1"/>
    </xf>
    <xf numFmtId="4" fontId="0" fillId="5" borderId="0" xfId="0" applyNumberFormat="1" applyFill="1"/>
    <xf numFmtId="0" fontId="28" fillId="0" borderId="0" xfId="0" applyFont="1"/>
    <xf numFmtId="43" fontId="0" fillId="0" borderId="0" xfId="1" applyFont="1"/>
    <xf numFmtId="0" fontId="30" fillId="0" borderId="0" xfId="0" applyFont="1"/>
    <xf numFmtId="4" fontId="30" fillId="0" borderId="0" xfId="0" applyNumberFormat="1" applyFont="1"/>
    <xf numFmtId="4" fontId="11" fillId="0" borderId="0" xfId="0" applyNumberFormat="1" applyFont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8" xfId="0" applyFont="1" applyBorder="1"/>
    <xf numFmtId="4" fontId="0" fillId="0" borderId="0" xfId="0" applyNumberFormat="1" applyAlignment="1">
      <alignment vertical="center"/>
    </xf>
    <xf numFmtId="0" fontId="26" fillId="0" borderId="12" xfId="0" applyFont="1" applyBorder="1"/>
    <xf numFmtId="10" fontId="3" fillId="0" borderId="4" xfId="0" applyNumberFormat="1" applyFont="1" applyBorder="1" applyAlignment="1">
      <alignment horizontal="center"/>
    </xf>
    <xf numFmtId="10" fontId="4" fillId="0" borderId="4" xfId="0" applyNumberFormat="1" applyFont="1" applyBorder="1" applyAlignment="1">
      <alignment horizontal="center"/>
    </xf>
    <xf numFmtId="10" fontId="4" fillId="0" borderId="4" xfId="0" quotePrefix="1" applyNumberFormat="1" applyFont="1" applyBorder="1" applyAlignment="1">
      <alignment horizontal="center"/>
    </xf>
    <xf numFmtId="0" fontId="6" fillId="0" borderId="0" xfId="0" applyFont="1"/>
    <xf numFmtId="0" fontId="32" fillId="0" borderId="0" xfId="0" applyFont="1" applyAlignment="1">
      <alignment horizontal="center" vertical="top"/>
    </xf>
    <xf numFmtId="0" fontId="32" fillId="0" borderId="0" xfId="0" applyFont="1" applyAlignment="1">
      <alignment vertical="top"/>
    </xf>
    <xf numFmtId="0" fontId="31" fillId="0" borderId="0" xfId="0" applyFont="1"/>
    <xf numFmtId="0" fontId="31" fillId="0" borderId="0" xfId="0" applyFont="1" applyAlignment="1">
      <alignment vertical="top"/>
    </xf>
    <xf numFmtId="4" fontId="32" fillId="0" borderId="18" xfId="0" applyNumberFormat="1" applyFont="1" applyBorder="1" applyAlignment="1">
      <alignment horizontal="right" vertical="top"/>
    </xf>
    <xf numFmtId="166" fontId="32" fillId="0" borderId="20" xfId="0" applyNumberFormat="1" applyFont="1" applyBorder="1" applyAlignment="1">
      <alignment horizontal="right" vertical="top"/>
    </xf>
    <xf numFmtId="0" fontId="4" fillId="3" borderId="3" xfId="0" applyFont="1" applyFill="1" applyBorder="1" applyAlignment="1">
      <alignment wrapText="1"/>
    </xf>
    <xf numFmtId="49" fontId="3" fillId="2" borderId="3" xfId="0" applyNumberFormat="1" applyFont="1" applyFill="1" applyBorder="1" applyAlignment="1">
      <alignment horizontal="left" wrapText="1"/>
    </xf>
    <xf numFmtId="0" fontId="33" fillId="0" borderId="3" xfId="0" applyFont="1" applyBorder="1" applyAlignment="1">
      <alignment horizontal="left"/>
    </xf>
    <xf numFmtId="0" fontId="34" fillId="6" borderId="3" xfId="0" applyFont="1" applyFill="1" applyBorder="1" applyAlignment="1">
      <alignment horizontal="left" indent="1"/>
    </xf>
    <xf numFmtId="49" fontId="3" fillId="2" borderId="3" xfId="0" quotePrefix="1" applyNumberFormat="1" applyFont="1" applyFill="1" applyBorder="1"/>
    <xf numFmtId="49" fontId="3" fillId="0" borderId="3" xfId="0" applyNumberFormat="1" applyFont="1" applyBorder="1" applyAlignment="1">
      <alignment horizontal="left" wrapText="1"/>
    </xf>
    <xf numFmtId="0" fontId="0" fillId="0" borderId="10" xfId="0" applyBorder="1"/>
    <xf numFmtId="49" fontId="4" fillId="0" borderId="3" xfId="0" applyNumberFormat="1" applyFont="1" applyBorder="1"/>
    <xf numFmtId="49" fontId="3" fillId="0" borderId="3" xfId="0" applyNumberFormat="1" applyFont="1" applyBorder="1" applyAlignment="1">
      <alignment horizontal="left" vertical="center"/>
    </xf>
    <xf numFmtId="0" fontId="27" fillId="9" borderId="8" xfId="0" applyFont="1" applyFill="1" applyBorder="1" applyAlignment="1">
      <alignment horizontal="right"/>
    </xf>
    <xf numFmtId="4" fontId="36" fillId="10" borderId="3" xfId="0" applyNumberFormat="1" applyFont="1" applyFill="1" applyBorder="1" applyAlignment="1">
      <alignment horizontal="center" vertical="center" wrapText="1"/>
    </xf>
    <xf numFmtId="0" fontId="36" fillId="12" borderId="3" xfId="0" applyFont="1" applyFill="1" applyBorder="1" applyAlignment="1">
      <alignment horizontal="center" vertical="center"/>
    </xf>
    <xf numFmtId="4" fontId="37" fillId="0" borderId="0" xfId="0" applyNumberFormat="1" applyFont="1"/>
    <xf numFmtId="0" fontId="14" fillId="13" borderId="3" xfId="0" applyFont="1" applyFill="1" applyBorder="1" applyAlignment="1">
      <alignment horizontal="center"/>
    </xf>
    <xf numFmtId="0" fontId="4" fillId="0" borderId="23" xfId="0" applyFont="1" applyBorder="1" applyAlignment="1">
      <alignment vertical="center"/>
    </xf>
    <xf numFmtId="0" fontId="3" fillId="0" borderId="20" xfId="0" applyFont="1" applyBorder="1" applyAlignment="1">
      <alignment vertical="center" wrapText="1"/>
    </xf>
    <xf numFmtId="49" fontId="3" fillId="2" borderId="19" xfId="0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wrapText="1"/>
    </xf>
    <xf numFmtId="0" fontId="8" fillId="3" borderId="3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left" wrapText="1"/>
    </xf>
    <xf numFmtId="49" fontId="10" fillId="0" borderId="3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0" fontId="3" fillId="6" borderId="3" xfId="0" applyFont="1" applyFill="1" applyBorder="1" applyAlignment="1">
      <alignment horizontal="left" wrapText="1"/>
    </xf>
    <xf numFmtId="0" fontId="14" fillId="0" borderId="0" xfId="0" applyFont="1" applyAlignment="1">
      <alignment horizontal="left"/>
    </xf>
    <xf numFmtId="39" fontId="4" fillId="0" borderId="3" xfId="0" applyNumberFormat="1" applyFont="1" applyBorder="1" applyAlignment="1">
      <alignment horizontal="right" wrapText="1"/>
    </xf>
    <xf numFmtId="39" fontId="9" fillId="0" borderId="3" xfId="0" applyNumberFormat="1" applyFont="1" applyBorder="1" applyAlignment="1">
      <alignment wrapText="1"/>
    </xf>
    <xf numFmtId="39" fontId="4" fillId="5" borderId="3" xfId="1" applyNumberFormat="1" applyFont="1" applyFill="1" applyBorder="1" applyAlignment="1">
      <alignment wrapText="1"/>
    </xf>
    <xf numFmtId="39" fontId="4" fillId="0" borderId="3" xfId="1" applyNumberFormat="1" applyFont="1" applyFill="1" applyBorder="1" applyAlignment="1">
      <alignment wrapText="1"/>
    </xf>
    <xf numFmtId="39" fontId="4" fillId="3" borderId="3" xfId="1" applyNumberFormat="1" applyFont="1" applyFill="1" applyBorder="1" applyAlignment="1">
      <alignment wrapText="1"/>
    </xf>
    <xf numFmtId="39" fontId="3" fillId="0" borderId="3" xfId="0" applyNumberFormat="1" applyFont="1" applyBorder="1" applyAlignment="1">
      <alignment wrapText="1"/>
    </xf>
    <xf numFmtId="4" fontId="3" fillId="2" borderId="3" xfId="1" applyNumberFormat="1" applyFont="1" applyFill="1" applyBorder="1" applyAlignment="1">
      <alignment horizontal="right" wrapText="1"/>
    </xf>
    <xf numFmtId="4" fontId="11" fillId="0" borderId="18" xfId="0" applyNumberFormat="1" applyFont="1" applyBorder="1"/>
    <xf numFmtId="0" fontId="30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4" fontId="31" fillId="0" borderId="0" xfId="0" applyNumberFormat="1" applyFont="1"/>
    <xf numFmtId="0" fontId="29" fillId="0" borderId="0" xfId="0" applyFont="1" applyAlignment="1">
      <alignment horizontal="center"/>
    </xf>
    <xf numFmtId="10" fontId="4" fillId="0" borderId="3" xfId="0" applyNumberFormat="1" applyFont="1" applyBorder="1" applyAlignment="1">
      <alignment horizontal="center" wrapText="1"/>
    </xf>
    <xf numFmtId="10" fontId="3" fillId="2" borderId="3" xfId="0" applyNumberFormat="1" applyFont="1" applyFill="1" applyBorder="1" applyAlignment="1">
      <alignment horizontal="center"/>
    </xf>
    <xf numFmtId="39" fontId="4" fillId="0" borderId="20" xfId="0" applyNumberFormat="1" applyFont="1" applyBorder="1" applyAlignment="1">
      <alignment vertical="center"/>
    </xf>
    <xf numFmtId="3" fontId="4" fillId="0" borderId="20" xfId="0" applyNumberFormat="1" applyFont="1" applyBorder="1" applyAlignment="1">
      <alignment horizontal="right" vertical="center"/>
    </xf>
    <xf numFmtId="3" fontId="4" fillId="0" borderId="20" xfId="0" applyNumberFormat="1" applyFont="1" applyBorder="1" applyAlignment="1">
      <alignment vertical="center" wrapText="1"/>
    </xf>
    <xf numFmtId="39" fontId="3" fillId="2" borderId="19" xfId="0" applyNumberFormat="1" applyFont="1" applyFill="1" applyBorder="1" applyAlignment="1">
      <alignment horizontal="right" wrapText="1"/>
    </xf>
    <xf numFmtId="3" fontId="3" fillId="2" borderId="19" xfId="0" applyNumberFormat="1" applyFont="1" applyFill="1" applyBorder="1" applyAlignment="1">
      <alignment horizontal="right" wrapText="1"/>
    </xf>
    <xf numFmtId="10" fontId="3" fillId="2" borderId="19" xfId="0" applyNumberFormat="1" applyFont="1" applyFill="1" applyBorder="1" applyAlignment="1">
      <alignment horizontal="center"/>
    </xf>
    <xf numFmtId="10" fontId="3" fillId="0" borderId="3" xfId="0" applyNumberFormat="1" applyFont="1" applyBorder="1" applyAlignment="1">
      <alignment horizontal="center"/>
    </xf>
    <xf numFmtId="10" fontId="4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right"/>
    </xf>
    <xf numFmtId="9" fontId="9" fillId="0" borderId="3" xfId="0" applyNumberFormat="1" applyFont="1" applyBorder="1" applyAlignment="1">
      <alignment horizontal="center"/>
    </xf>
    <xf numFmtId="10" fontId="4" fillId="0" borderId="3" xfId="0" quotePrefix="1" applyNumberFormat="1" applyFont="1" applyBorder="1" applyAlignment="1">
      <alignment horizontal="center"/>
    </xf>
    <xf numFmtId="17" fontId="3" fillId="5" borderId="3" xfId="0" quotePrefix="1" applyNumberFormat="1" applyFont="1" applyFill="1" applyBorder="1"/>
    <xf numFmtId="39" fontId="3" fillId="5" borderId="3" xfId="1" applyNumberFormat="1" applyFont="1" applyFill="1" applyBorder="1" applyAlignment="1">
      <alignment horizontal="right" wrapText="1"/>
    </xf>
    <xf numFmtId="3" fontId="3" fillId="5" borderId="3" xfId="1" applyNumberFormat="1" applyFont="1" applyFill="1" applyBorder="1" applyAlignment="1">
      <alignment horizontal="right" wrapText="1"/>
    </xf>
    <xf numFmtId="10" fontId="3" fillId="5" borderId="3" xfId="0" applyNumberFormat="1" applyFont="1" applyFill="1" applyBorder="1" applyAlignment="1">
      <alignment horizontal="center"/>
    </xf>
    <xf numFmtId="4" fontId="8" fillId="0" borderId="3" xfId="0" applyNumberFormat="1" applyFont="1" applyBorder="1"/>
    <xf numFmtId="3" fontId="8" fillId="0" borderId="3" xfId="0" applyNumberFormat="1" applyFont="1" applyBorder="1"/>
    <xf numFmtId="0" fontId="8" fillId="0" borderId="3" xfId="0" applyFont="1" applyBorder="1" applyAlignment="1">
      <alignment wrapText="1"/>
    </xf>
    <xf numFmtId="4" fontId="10" fillId="0" borderId="3" xfId="0" applyNumberFormat="1" applyFont="1" applyBorder="1"/>
    <xf numFmtId="3" fontId="10" fillId="0" borderId="3" xfId="0" applyNumberFormat="1" applyFont="1" applyBorder="1"/>
    <xf numFmtId="10" fontId="3" fillId="0" borderId="3" xfId="0" quotePrefix="1" applyNumberFormat="1" applyFont="1" applyBorder="1" applyAlignment="1">
      <alignment horizontal="center"/>
    </xf>
    <xf numFmtId="9" fontId="4" fillId="0" borderId="3" xfId="0" applyNumberFormat="1" applyFont="1" applyBorder="1" applyAlignment="1">
      <alignment horizontal="center"/>
    </xf>
    <xf numFmtId="37" fontId="3" fillId="3" borderId="3" xfId="1" applyNumberFormat="1" applyFont="1" applyFill="1" applyBorder="1" applyAlignment="1">
      <alignment horizontal="right"/>
    </xf>
    <xf numFmtId="37" fontId="4" fillId="3" borderId="3" xfId="1" applyNumberFormat="1" applyFont="1" applyFill="1" applyBorder="1" applyAlignment="1">
      <alignment horizontal="right"/>
    </xf>
    <xf numFmtId="49" fontId="3" fillId="5" borderId="3" xfId="0" applyNumberFormat="1" applyFont="1" applyFill="1" applyBorder="1" applyAlignment="1">
      <alignment horizontal="left" wrapText="1"/>
    </xf>
    <xf numFmtId="0" fontId="3" fillId="5" borderId="3" xfId="0" applyFont="1" applyFill="1" applyBorder="1" applyAlignment="1">
      <alignment wrapText="1"/>
    </xf>
    <xf numFmtId="164" fontId="34" fillId="0" borderId="0" xfId="0" applyNumberFormat="1" applyFont="1" applyAlignment="1">
      <alignment horizontal="left" wrapText="1"/>
    </xf>
    <xf numFmtId="4" fontId="20" fillId="0" borderId="25" xfId="0" applyNumberFormat="1" applyFont="1" applyBorder="1"/>
    <xf numFmtId="4" fontId="20" fillId="0" borderId="26" xfId="0" applyNumberFormat="1" applyFont="1" applyBorder="1"/>
    <xf numFmtId="166" fontId="3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right" vertical="top" indent="7"/>
    </xf>
    <xf numFmtId="4" fontId="31" fillId="0" borderId="18" xfId="0" applyNumberFormat="1" applyFont="1" applyBorder="1"/>
    <xf numFmtId="166" fontId="39" fillId="0" borderId="0" xfId="0" applyNumberFormat="1" applyFont="1"/>
    <xf numFmtId="4" fontId="0" fillId="0" borderId="18" xfId="0" applyNumberFormat="1" applyBorder="1"/>
    <xf numFmtId="0" fontId="0" fillId="0" borderId="18" xfId="0" applyBorder="1"/>
    <xf numFmtId="0" fontId="4" fillId="0" borderId="3" xfId="0" applyFont="1" applyBorder="1" applyAlignment="1">
      <alignment wrapText="1" indent="1"/>
    </xf>
    <xf numFmtId="3" fontId="4" fillId="5" borderId="3" xfId="1" applyNumberFormat="1" applyFont="1" applyFill="1" applyBorder="1" applyAlignment="1">
      <alignment wrapText="1"/>
    </xf>
    <xf numFmtId="39" fontId="4" fillId="0" borderId="3" xfId="1" applyNumberFormat="1" applyFont="1" applyBorder="1" applyAlignment="1">
      <alignment vertical="center" wrapText="1"/>
    </xf>
    <xf numFmtId="0" fontId="4" fillId="5" borderId="3" xfId="0" applyFont="1" applyFill="1" applyBorder="1" applyAlignment="1">
      <alignment horizontal="left" wrapText="1" indent="1"/>
    </xf>
    <xf numFmtId="3" fontId="3" fillId="14" borderId="3" xfId="1" applyNumberFormat="1" applyFont="1" applyFill="1" applyBorder="1" applyAlignment="1">
      <alignment wrapText="1"/>
    </xf>
    <xf numFmtId="0" fontId="10" fillId="6" borderId="3" xfId="0" applyFont="1" applyFill="1" applyBorder="1" applyAlignment="1">
      <alignment horizontal="left" wrapText="1"/>
    </xf>
    <xf numFmtId="49" fontId="8" fillId="0" borderId="3" xfId="0" applyNumberFormat="1" applyFont="1" applyBorder="1" applyAlignment="1">
      <alignment horizontal="left"/>
    </xf>
    <xf numFmtId="0" fontId="8" fillId="6" borderId="3" xfId="0" applyFont="1" applyFill="1" applyBorder="1" applyAlignment="1">
      <alignment horizontal="left" wrapText="1"/>
    </xf>
    <xf numFmtId="3" fontId="4" fillId="0" borderId="3" xfId="1" applyNumberFormat="1" applyFont="1" applyBorder="1"/>
    <xf numFmtId="3" fontId="3" fillId="5" borderId="3" xfId="0" applyNumberFormat="1" applyFont="1" applyFill="1" applyBorder="1" applyAlignment="1">
      <alignment horizontal="right"/>
    </xf>
    <xf numFmtId="43" fontId="4" fillId="0" borderId="3" xfId="0" applyNumberFormat="1" applyFont="1" applyBorder="1" applyAlignment="1">
      <alignment wrapText="1"/>
    </xf>
    <xf numFmtId="9" fontId="4" fillId="0" borderId="3" xfId="0" applyNumberFormat="1" applyFont="1" applyBorder="1" applyAlignment="1">
      <alignment horizontal="center" wrapText="1"/>
    </xf>
    <xf numFmtId="39" fontId="4" fillId="0" borderId="3" xfId="0" applyNumberFormat="1" applyFont="1" applyFill="1" applyBorder="1" applyAlignment="1">
      <alignment horizontal="right" wrapText="1"/>
    </xf>
    <xf numFmtId="9" fontId="4" fillId="0" borderId="4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wrapText="1"/>
    </xf>
    <xf numFmtId="39" fontId="4" fillId="3" borderId="3" xfId="0" applyNumberFormat="1" applyFont="1" applyFill="1" applyBorder="1" applyAlignment="1">
      <alignment horizontal="right" wrapText="1"/>
    </xf>
    <xf numFmtId="3" fontId="4" fillId="3" borderId="3" xfId="0" applyNumberFormat="1" applyFont="1" applyFill="1" applyBorder="1" applyAlignment="1">
      <alignment wrapText="1"/>
    </xf>
    <xf numFmtId="0" fontId="4" fillId="3" borderId="3" xfId="0" quotePrefix="1" applyFont="1" applyFill="1" applyBorder="1"/>
    <xf numFmtId="0" fontId="31" fillId="0" borderId="0" xfId="0" applyFont="1" applyAlignment="1">
      <alignment horizontal="right"/>
    </xf>
    <xf numFmtId="4" fontId="31" fillId="0" borderId="0" xfId="0" applyNumberFormat="1" applyFont="1" applyAlignment="1">
      <alignment horizontal="right"/>
    </xf>
    <xf numFmtId="166" fontId="32" fillId="0" borderId="20" xfId="0" applyNumberFormat="1" applyFont="1" applyBorder="1" applyAlignment="1">
      <alignment horizontal="right"/>
    </xf>
    <xf numFmtId="166" fontId="32" fillId="0" borderId="0" xfId="0" applyNumberFormat="1" applyFont="1" applyAlignment="1">
      <alignment horizontal="right"/>
    </xf>
    <xf numFmtId="166" fontId="32" fillId="0" borderId="21" xfId="0" applyNumberFormat="1" applyFont="1" applyBorder="1" applyAlignment="1">
      <alignment horizontal="right" vertical="top"/>
    </xf>
    <xf numFmtId="43" fontId="40" fillId="0" borderId="0" xfId="1" applyFont="1"/>
    <xf numFmtId="43" fontId="16" fillId="0" borderId="0" xfId="1" applyFont="1"/>
    <xf numFmtId="4" fontId="23" fillId="8" borderId="1" xfId="0" applyNumberFormat="1" applyFont="1" applyFill="1" applyBorder="1" applyAlignment="1">
      <alignment horizontal="center"/>
    </xf>
    <xf numFmtId="4" fontId="23" fillId="0" borderId="1" xfId="0" applyNumberFormat="1" applyFont="1" applyBorder="1" applyAlignment="1">
      <alignment horizontal="center"/>
    </xf>
    <xf numFmtId="4" fontId="18" fillId="0" borderId="28" xfId="0" applyNumberFormat="1" applyFont="1" applyBorder="1"/>
    <xf numFmtId="4" fontId="18" fillId="0" borderId="29" xfId="0" applyNumberFormat="1" applyFont="1" applyBorder="1"/>
    <xf numFmtId="4" fontId="18" fillId="0" borderId="30" xfId="0" applyNumberFormat="1" applyFont="1" applyFill="1" applyBorder="1"/>
    <xf numFmtId="4" fontId="18" fillId="0" borderId="31" xfId="0" applyNumberFormat="1" applyFont="1" applyBorder="1"/>
    <xf numFmtId="4" fontId="38" fillId="0" borderId="30" xfId="0" applyNumberFormat="1" applyFont="1" applyFill="1" applyBorder="1"/>
    <xf numFmtId="4" fontId="38" fillId="0" borderId="31" xfId="0" applyNumberFormat="1" applyFont="1" applyBorder="1"/>
    <xf numFmtId="4" fontId="18" fillId="0" borderId="30" xfId="0" applyNumberFormat="1" applyFont="1" applyBorder="1"/>
    <xf numFmtId="4" fontId="18" fillId="0" borderId="32" xfId="0" applyNumberFormat="1" applyFont="1" applyBorder="1"/>
    <xf numFmtId="4" fontId="18" fillId="0" borderId="33" xfId="0" applyNumberFormat="1" applyFont="1" applyBorder="1"/>
    <xf numFmtId="4" fontId="18" fillId="0" borderId="34" xfId="0" applyNumberFormat="1" applyFont="1" applyBorder="1"/>
    <xf numFmtId="4" fontId="18" fillId="0" borderId="35" xfId="0" applyNumberFormat="1" applyFont="1" applyBorder="1"/>
    <xf numFmtId="4" fontId="18" fillId="0" borderId="36" xfId="0" applyNumberFormat="1" applyFont="1" applyBorder="1"/>
    <xf numFmtId="4" fontId="18" fillId="0" borderId="37" xfId="0" applyNumberFormat="1" applyFont="1" applyBorder="1"/>
    <xf numFmtId="4" fontId="17" fillId="9" borderId="38" xfId="0" applyNumberFormat="1" applyFont="1" applyFill="1" applyBorder="1"/>
    <xf numFmtId="4" fontId="17" fillId="9" borderId="39" xfId="0" applyNumberFormat="1" applyFont="1" applyFill="1" applyBorder="1"/>
    <xf numFmtId="4" fontId="18" fillId="5" borderId="28" xfId="0" applyNumberFormat="1" applyFont="1" applyFill="1" applyBorder="1"/>
    <xf numFmtId="4" fontId="18" fillId="5" borderId="29" xfId="0" applyNumberFormat="1" applyFont="1" applyFill="1" applyBorder="1"/>
    <xf numFmtId="4" fontId="18" fillId="0" borderId="40" xfId="0" applyNumberFormat="1" applyFont="1" applyBorder="1"/>
    <xf numFmtId="4" fontId="18" fillId="0" borderId="41" xfId="0" applyNumberFormat="1" applyFont="1" applyBorder="1"/>
    <xf numFmtId="4" fontId="18" fillId="0" borderId="42" xfId="0" applyNumberFormat="1" applyFont="1" applyBorder="1"/>
    <xf numFmtId="4" fontId="17" fillId="9" borderId="43" xfId="0" applyNumberFormat="1" applyFont="1" applyFill="1" applyBorder="1"/>
    <xf numFmtId="4" fontId="17" fillId="9" borderId="2" xfId="0" applyNumberFormat="1" applyFont="1" applyFill="1" applyBorder="1"/>
    <xf numFmtId="0" fontId="40" fillId="0" borderId="0" xfId="0" applyFont="1"/>
    <xf numFmtId="0" fontId="4" fillId="0" borderId="22" xfId="0" applyFont="1" applyBorder="1"/>
    <xf numFmtId="0" fontId="3" fillId="0" borderId="3" xfId="0" applyFont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0" borderId="44" xfId="0" applyNumberFormat="1" applyFont="1" applyBorder="1" applyAlignment="1">
      <alignment horizontal="right"/>
    </xf>
    <xf numFmtId="4" fontId="3" fillId="0" borderId="19" xfId="0" applyNumberFormat="1" applyFont="1" applyBorder="1" applyAlignment="1">
      <alignment horizontal="right"/>
    </xf>
    <xf numFmtId="3" fontId="3" fillId="0" borderId="19" xfId="0" applyNumberFormat="1" applyFont="1" applyBorder="1" applyAlignment="1">
      <alignment horizontal="center"/>
    </xf>
    <xf numFmtId="9" fontId="3" fillId="0" borderId="45" xfId="0" applyNumberFormat="1" applyFont="1" applyBorder="1" applyAlignment="1">
      <alignment horizontal="center"/>
    </xf>
    <xf numFmtId="10" fontId="3" fillId="0" borderId="45" xfId="0" applyNumberFormat="1" applyFont="1" applyBorder="1" applyAlignment="1">
      <alignment horizontal="center"/>
    </xf>
    <xf numFmtId="0" fontId="8" fillId="5" borderId="3" xfId="0" applyFont="1" applyFill="1" applyBorder="1" applyAlignment="1">
      <alignment horizontal="left" wrapText="1"/>
    </xf>
    <xf numFmtId="0" fontId="3" fillId="0" borderId="3" xfId="0" quotePrefix="1" applyFont="1" applyFill="1" applyBorder="1"/>
    <xf numFmtId="0" fontId="8" fillId="0" borderId="3" xfId="0" applyFont="1" applyFill="1" applyBorder="1" applyAlignment="1">
      <alignment horizontal="left" vertical="center" wrapText="1"/>
    </xf>
    <xf numFmtId="0" fontId="4" fillId="0" borderId="3" xfId="0" quotePrefix="1" applyFont="1" applyFill="1" applyBorder="1"/>
    <xf numFmtId="0" fontId="4" fillId="0" borderId="3" xfId="0" applyFont="1" applyFill="1" applyBorder="1" applyAlignment="1">
      <alignment wrapText="1"/>
    </xf>
    <xf numFmtId="9" fontId="4" fillId="0" borderId="20" xfId="0" applyNumberFormat="1" applyFont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right" wrapText="1"/>
    </xf>
    <xf numFmtId="37" fontId="3" fillId="5" borderId="3" xfId="1" applyNumberFormat="1" applyFont="1" applyFill="1" applyBorder="1" applyAlignment="1">
      <alignment wrapText="1"/>
    </xf>
    <xf numFmtId="39" fontId="3" fillId="5" borderId="3" xfId="1" applyNumberFormat="1" applyFont="1" applyFill="1" applyBorder="1" applyAlignment="1">
      <alignment wrapText="1"/>
    </xf>
    <xf numFmtId="39" fontId="3" fillId="0" borderId="3" xfId="1" applyNumberFormat="1" applyFont="1" applyFill="1" applyBorder="1" applyAlignment="1">
      <alignment horizontal="right" wrapText="1"/>
    </xf>
    <xf numFmtId="3" fontId="3" fillId="0" borderId="3" xfId="1" applyNumberFormat="1" applyFont="1" applyFill="1" applyBorder="1" applyAlignment="1">
      <alignment horizontal="right" wrapText="1"/>
    </xf>
    <xf numFmtId="10" fontId="3" fillId="0" borderId="3" xfId="0" applyNumberFormat="1" applyFont="1" applyFill="1" applyBorder="1" applyAlignment="1">
      <alignment horizontal="center"/>
    </xf>
    <xf numFmtId="10" fontId="4" fillId="0" borderId="3" xfId="0" applyNumberFormat="1" applyFont="1" applyFill="1" applyBorder="1" applyAlignment="1">
      <alignment horizontal="center"/>
    </xf>
    <xf numFmtId="10" fontId="4" fillId="0" borderId="3" xfId="0" quotePrefix="1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left" vertical="center" wrapText="1" indent="1"/>
    </xf>
    <xf numFmtId="3" fontId="4" fillId="3" borderId="3" xfId="0" applyNumberFormat="1" applyFont="1" applyFill="1" applyBorder="1" applyAlignment="1">
      <alignment horizontal="left" wrapText="1" indent="1"/>
    </xf>
    <xf numFmtId="0" fontId="4" fillId="0" borderId="0" xfId="0" applyFont="1"/>
    <xf numFmtId="0" fontId="4" fillId="0" borderId="0" xfId="0" applyFont="1" applyAlignment="1">
      <alignment wrapText="1"/>
    </xf>
    <xf numFmtId="4" fontId="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center"/>
    </xf>
    <xf numFmtId="4" fontId="4" fillId="0" borderId="0" xfId="0" applyNumberFormat="1" applyFont="1"/>
    <xf numFmtId="10" fontId="4" fillId="0" borderId="0" xfId="0" applyNumberFormat="1" applyFont="1" applyAlignment="1">
      <alignment horizontal="center"/>
    </xf>
    <xf numFmtId="4" fontId="10" fillId="9" borderId="46" xfId="0" applyNumberFormat="1" applyFont="1" applyFill="1" applyBorder="1"/>
    <xf numFmtId="0" fontId="10" fillId="11" borderId="46" xfId="0" applyFont="1" applyFill="1" applyBorder="1" applyAlignment="1">
      <alignment horizontal="left" wrapText="1"/>
    </xf>
    <xf numFmtId="0" fontId="10" fillId="0" borderId="2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6" fillId="10" borderId="3" xfId="0" applyFont="1" applyFill="1" applyBorder="1" applyAlignment="1">
      <alignment horizontal="center" vertical="center" wrapText="1"/>
    </xf>
    <xf numFmtId="4" fontId="36" fillId="10" borderId="11" xfId="0" applyNumberFormat="1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9" fontId="3" fillId="2" borderId="2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" fontId="23" fillId="0" borderId="6" xfId="0" applyNumberFormat="1" applyFont="1" applyBorder="1" applyAlignment="1">
      <alignment horizontal="center"/>
    </xf>
    <xf numFmtId="0" fontId="21" fillId="0" borderId="7" xfId="0" applyFont="1" applyBorder="1" applyAlignment="1"/>
    <xf numFmtId="49" fontId="15" fillId="13" borderId="3" xfId="0" applyNumberFormat="1" applyFont="1" applyFill="1" applyBorder="1" applyAlignment="1">
      <alignment horizontal="center"/>
    </xf>
    <xf numFmtId="0" fontId="29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0</xdr:col>
      <xdr:colOff>1304925</xdr:colOff>
      <xdr:row>4</xdr:row>
      <xdr:rowOff>76200</xdr:rowOff>
    </xdr:to>
    <xdr:pic>
      <xdr:nvPicPr>
        <xdr:cNvPr id="2" name="Imagen 1" descr="LOGO INDOTEL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114300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3"/>
  <sheetViews>
    <sheetView tabSelected="1" zoomScaleNormal="100" workbookViewId="0">
      <selection activeCell="A4" sqref="A4:P4"/>
    </sheetView>
  </sheetViews>
  <sheetFormatPr baseColWidth="10" defaultColWidth="9.140625" defaultRowHeight="15" x14ac:dyDescent="0.25"/>
  <cols>
    <col min="1" max="1" width="64.140625" customWidth="1"/>
    <col min="2" max="2" width="15.7109375" hidden="1" customWidth="1"/>
    <col min="3" max="3" width="0.140625" customWidth="1"/>
    <col min="4" max="4" width="13.28515625" style="141" bestFit="1" customWidth="1"/>
    <col min="5" max="5" width="13.28515625" style="157" bestFit="1" customWidth="1"/>
    <col min="6" max="6" width="13.28515625" style="141" bestFit="1" customWidth="1"/>
    <col min="7" max="7" width="14.7109375" style="125" hidden="1" customWidth="1"/>
    <col min="8" max="9" width="14.7109375" style="141" hidden="1" customWidth="1"/>
    <col min="10" max="10" width="13.5703125" hidden="1" customWidth="1"/>
    <col min="11" max="14" width="14.7109375" hidden="1" customWidth="1"/>
    <col min="15" max="15" width="15.28515625" hidden="1" customWidth="1"/>
    <col min="16" max="16" width="13.28515625" style="124" bestFit="1" customWidth="1"/>
    <col min="17" max="17" width="15.28515625" bestFit="1" customWidth="1"/>
    <col min="18" max="18" width="18.42578125" bestFit="1" customWidth="1"/>
    <col min="19" max="19" width="13.85546875" bestFit="1" customWidth="1"/>
  </cols>
  <sheetData>
    <row r="1" spans="1:34" ht="17.25" customHeight="1" x14ac:dyDescent="0.3">
      <c r="A1" s="328" t="s">
        <v>311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</row>
    <row r="2" spans="1:34" ht="11.25" customHeight="1" x14ac:dyDescent="0.25">
      <c r="A2" s="329">
        <v>2023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</row>
    <row r="3" spans="1:34" ht="15.75" x14ac:dyDescent="0.25">
      <c r="A3" s="330" t="s">
        <v>680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</row>
    <row r="4" spans="1:34" x14ac:dyDescent="0.25">
      <c r="A4" s="331" t="s">
        <v>454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</row>
    <row r="5" spans="1:34" ht="12" customHeight="1" x14ac:dyDescent="0.25">
      <c r="A5" s="332" t="s">
        <v>533</v>
      </c>
      <c r="B5" s="332" t="s">
        <v>455</v>
      </c>
      <c r="C5" s="332" t="s">
        <v>518</v>
      </c>
      <c r="D5" s="333" t="s">
        <v>519</v>
      </c>
      <c r="E5" s="333"/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</row>
    <row r="6" spans="1:34" s="143" customFormat="1" ht="12.75" customHeight="1" x14ac:dyDescent="0.25">
      <c r="A6" s="332"/>
      <c r="B6" s="332"/>
      <c r="C6" s="332"/>
      <c r="D6" s="179" t="s">
        <v>520</v>
      </c>
      <c r="E6" s="179" t="s">
        <v>521</v>
      </c>
      <c r="F6" s="179" t="s">
        <v>522</v>
      </c>
      <c r="G6" s="179" t="s">
        <v>515</v>
      </c>
      <c r="H6" s="179" t="s">
        <v>524</v>
      </c>
      <c r="I6" s="179" t="s">
        <v>525</v>
      </c>
      <c r="J6" s="179" t="s">
        <v>526</v>
      </c>
      <c r="K6" s="179" t="s">
        <v>527</v>
      </c>
      <c r="L6" s="179" t="s">
        <v>528</v>
      </c>
      <c r="M6" s="179" t="s">
        <v>529</v>
      </c>
      <c r="N6" s="179" t="s">
        <v>530</v>
      </c>
      <c r="O6" s="179" t="s">
        <v>531</v>
      </c>
      <c r="P6" s="180" t="s">
        <v>532</v>
      </c>
    </row>
    <row r="7" spans="1:34" x14ac:dyDescent="0.25">
      <c r="A7" s="115"/>
      <c r="B7" s="115"/>
      <c r="C7" s="115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25"/>
    </row>
    <row r="8" spans="1:34" x14ac:dyDescent="0.25">
      <c r="A8" s="117" t="s">
        <v>376</v>
      </c>
      <c r="B8" s="117"/>
      <c r="C8" s="148"/>
      <c r="D8" s="118"/>
      <c r="E8" s="144"/>
      <c r="F8" s="145"/>
      <c r="G8" s="132"/>
      <c r="H8" s="132"/>
      <c r="I8" s="132"/>
      <c r="J8" s="132"/>
      <c r="K8" s="132"/>
      <c r="L8" s="132"/>
      <c r="M8" s="132"/>
      <c r="N8" s="132"/>
      <c r="O8" s="132"/>
      <c r="P8" s="146"/>
    </row>
    <row r="9" spans="1:34" x14ac:dyDescent="0.25">
      <c r="A9" s="119" t="s">
        <v>377</v>
      </c>
      <c r="B9" s="147">
        <v>1129376789.3441343</v>
      </c>
      <c r="C9" s="147">
        <v>1129376789.3441343</v>
      </c>
      <c r="D9" s="147">
        <v>82111512.910000011</v>
      </c>
      <c r="E9" s="147">
        <v>71003449.710000008</v>
      </c>
      <c r="F9" s="147">
        <v>87481971.060000002</v>
      </c>
      <c r="G9" s="147"/>
      <c r="H9" s="147"/>
      <c r="I9" s="147"/>
      <c r="J9" s="147"/>
      <c r="K9" s="147"/>
      <c r="L9" s="147"/>
      <c r="M9" s="147"/>
      <c r="N9" s="147"/>
      <c r="O9" s="147"/>
      <c r="P9" s="147">
        <f t="shared" ref="P9" si="0">P10+P11+P12+P13+P14</f>
        <v>240596933.68000004</v>
      </c>
      <c r="Q9" s="149"/>
    </row>
    <row r="10" spans="1:34" x14ac:dyDescent="0.25">
      <c r="A10" s="115" t="s">
        <v>378</v>
      </c>
      <c r="B10" s="125">
        <v>823281280.47126651</v>
      </c>
      <c r="C10" s="125">
        <v>823281280.47126651</v>
      </c>
      <c r="D10" s="129">
        <v>65272775.520000003</v>
      </c>
      <c r="E10" s="129">
        <v>63316222.660000004</v>
      </c>
      <c r="F10" s="129">
        <v>63380464.770000003</v>
      </c>
      <c r="G10" s="129"/>
      <c r="H10" s="125"/>
      <c r="I10" s="125"/>
      <c r="J10" s="125"/>
      <c r="K10" s="125"/>
      <c r="L10" s="125"/>
      <c r="M10" s="125"/>
      <c r="N10" s="125"/>
      <c r="O10" s="125"/>
      <c r="P10" s="125">
        <f>SUM(D10:O10)</f>
        <v>191969462.95000002</v>
      </c>
    </row>
    <row r="11" spans="1:34" x14ac:dyDescent="0.25">
      <c r="A11" s="115" t="s">
        <v>379</v>
      </c>
      <c r="B11" s="116">
        <v>61246743.139999993</v>
      </c>
      <c r="C11" s="116">
        <v>61246743.139999993</v>
      </c>
      <c r="D11" s="129">
        <v>2065197.1099999999</v>
      </c>
      <c r="E11" s="129">
        <v>2923779.4699999997</v>
      </c>
      <c r="F11" s="129">
        <v>2234243.91</v>
      </c>
      <c r="G11" s="129"/>
      <c r="H11" s="125"/>
      <c r="I11" s="125"/>
      <c r="J11" s="125"/>
      <c r="K11" s="125"/>
      <c r="L11" s="125"/>
      <c r="M11" s="125"/>
      <c r="N11" s="125"/>
      <c r="O11" s="125"/>
      <c r="P11" s="125">
        <f t="shared" ref="P11:P14" si="1">SUM(D11:O11)</f>
        <v>7223220.4900000002</v>
      </c>
    </row>
    <row r="12" spans="1:34" x14ac:dyDescent="0.25">
      <c r="A12" s="115" t="s">
        <v>380</v>
      </c>
      <c r="B12" s="116">
        <v>0</v>
      </c>
      <c r="C12" s="116">
        <v>0</v>
      </c>
      <c r="D12" s="129">
        <v>0</v>
      </c>
      <c r="E12" s="129">
        <v>0</v>
      </c>
      <c r="F12" s="129">
        <v>0</v>
      </c>
      <c r="G12" s="129"/>
      <c r="H12" s="125"/>
      <c r="I12" s="125"/>
      <c r="J12" s="125"/>
      <c r="K12" s="125"/>
      <c r="L12" s="125"/>
      <c r="M12" s="125"/>
      <c r="N12" s="125"/>
      <c r="O12" s="125"/>
      <c r="P12" s="125">
        <f t="shared" si="1"/>
        <v>0</v>
      </c>
    </row>
    <row r="13" spans="1:34" x14ac:dyDescent="0.25">
      <c r="A13" s="115" t="s">
        <v>381</v>
      </c>
      <c r="B13" s="116">
        <v>141108926.19999999</v>
      </c>
      <c r="C13" s="116">
        <v>141108926.19999999</v>
      </c>
      <c r="D13" s="129">
        <v>7017963.0899999999</v>
      </c>
      <c r="E13" s="129">
        <v>4763447.58</v>
      </c>
      <c r="F13" s="129">
        <v>6182998.3599999994</v>
      </c>
      <c r="G13" s="129"/>
      <c r="H13" s="125"/>
      <c r="I13" s="125"/>
      <c r="J13" s="125"/>
      <c r="K13" s="125"/>
      <c r="L13" s="125"/>
      <c r="M13" s="125"/>
      <c r="N13" s="125"/>
      <c r="O13" s="125"/>
      <c r="P13" s="125">
        <f t="shared" si="1"/>
        <v>17964409.030000001</v>
      </c>
    </row>
    <row r="14" spans="1:34" ht="15" customHeight="1" x14ac:dyDescent="0.3">
      <c r="A14" s="115" t="s">
        <v>382</v>
      </c>
      <c r="B14" s="116">
        <v>103739839.53286798</v>
      </c>
      <c r="C14" s="116">
        <v>103739839.53286798</v>
      </c>
      <c r="D14" s="130">
        <v>7755577.1899999995</v>
      </c>
      <c r="E14" s="130">
        <v>0</v>
      </c>
      <c r="F14" s="130">
        <v>15684264.02</v>
      </c>
      <c r="G14" s="130"/>
      <c r="H14" s="125"/>
      <c r="I14" s="125"/>
      <c r="J14" s="125"/>
      <c r="K14" s="125"/>
      <c r="L14" s="125"/>
      <c r="M14" s="125"/>
      <c r="N14" s="125"/>
      <c r="O14" s="125"/>
      <c r="P14" s="125">
        <f t="shared" si="1"/>
        <v>23439841.210000001</v>
      </c>
      <c r="Q14" s="141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</row>
    <row r="15" spans="1:34" ht="15" customHeight="1" x14ac:dyDescent="0.3">
      <c r="A15" s="119" t="s">
        <v>383</v>
      </c>
      <c r="B15" s="120">
        <v>657822126.79633331</v>
      </c>
      <c r="C15" s="120">
        <v>657822126.79633331</v>
      </c>
      <c r="D15" s="120">
        <v>34367420.520000003</v>
      </c>
      <c r="E15" s="120">
        <v>33074536.030000001</v>
      </c>
      <c r="F15" s="120">
        <v>27295786.5</v>
      </c>
      <c r="G15" s="120"/>
      <c r="H15" s="120"/>
      <c r="I15" s="120"/>
      <c r="J15" s="120"/>
      <c r="K15" s="120"/>
      <c r="L15" s="120"/>
      <c r="M15" s="120"/>
      <c r="N15" s="120"/>
      <c r="O15" s="120"/>
      <c r="P15" s="120">
        <f>SUM(P16:P24)</f>
        <v>94737743.050000012</v>
      </c>
      <c r="Q15" s="141"/>
      <c r="S15" s="141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</row>
    <row r="16" spans="1:34" x14ac:dyDescent="0.25">
      <c r="A16" s="115" t="s">
        <v>384</v>
      </c>
      <c r="B16" s="116">
        <v>23866578.499999996</v>
      </c>
      <c r="C16" s="116">
        <v>23866578.499999996</v>
      </c>
      <c r="D16" s="129">
        <v>4167585.7</v>
      </c>
      <c r="E16" s="129">
        <v>3093301.34</v>
      </c>
      <c r="F16" s="129">
        <v>347970.3400000002</v>
      </c>
      <c r="G16" s="129"/>
      <c r="H16" s="129"/>
      <c r="I16" s="129"/>
      <c r="J16" s="129"/>
      <c r="K16" s="129"/>
      <c r="L16" s="129"/>
      <c r="M16" s="129"/>
      <c r="N16" s="129"/>
      <c r="O16" s="129"/>
      <c r="P16" s="116">
        <f t="shared" ref="P16:P72" si="2">SUM(D16:O16)</f>
        <v>7608857.3799999999</v>
      </c>
    </row>
    <row r="17" spans="1:18" x14ac:dyDescent="0.25">
      <c r="A17" s="115" t="s">
        <v>385</v>
      </c>
      <c r="B17" s="116">
        <v>121655072</v>
      </c>
      <c r="C17" s="116">
        <v>121655072</v>
      </c>
      <c r="D17" s="129">
        <v>264600.40000000002</v>
      </c>
      <c r="E17" s="129">
        <v>808300</v>
      </c>
      <c r="F17" s="129">
        <v>2272527.34</v>
      </c>
      <c r="G17" s="129"/>
      <c r="H17" s="129"/>
      <c r="I17" s="129"/>
      <c r="J17" s="129"/>
      <c r="K17" s="129"/>
      <c r="L17" s="129"/>
      <c r="M17" s="129"/>
      <c r="N17" s="129"/>
      <c r="O17" s="129"/>
      <c r="P17" s="116">
        <f t="shared" si="2"/>
        <v>3345427.7399999998</v>
      </c>
    </row>
    <row r="18" spans="1:18" x14ac:dyDescent="0.25">
      <c r="A18" s="115" t="s">
        <v>386</v>
      </c>
      <c r="B18" s="116">
        <v>23454001.999999996</v>
      </c>
      <c r="C18" s="116">
        <v>23454001.999999996</v>
      </c>
      <c r="D18" s="129">
        <v>363650</v>
      </c>
      <c r="E18" s="129">
        <v>344300</v>
      </c>
      <c r="F18" s="129">
        <v>1215175.72</v>
      </c>
      <c r="G18" s="129"/>
      <c r="H18" s="129"/>
      <c r="I18" s="129"/>
      <c r="J18" s="129"/>
      <c r="K18" s="129"/>
      <c r="L18" s="129"/>
      <c r="M18" s="129"/>
      <c r="N18" s="129"/>
      <c r="O18" s="129"/>
      <c r="P18" s="116">
        <f t="shared" si="2"/>
        <v>1923125.72</v>
      </c>
    </row>
    <row r="19" spans="1:18" x14ac:dyDescent="0.25">
      <c r="A19" s="115" t="s">
        <v>387</v>
      </c>
      <c r="B19" s="116">
        <v>4819000.0000000009</v>
      </c>
      <c r="C19" s="116">
        <v>4819000.0000000009</v>
      </c>
      <c r="D19" s="129">
        <v>17630</v>
      </c>
      <c r="E19" s="129">
        <v>29930</v>
      </c>
      <c r="F19" s="129">
        <v>323594.59000000003</v>
      </c>
      <c r="G19" s="129"/>
      <c r="H19" s="129"/>
      <c r="I19" s="129"/>
      <c r="J19" s="129"/>
      <c r="K19" s="129"/>
      <c r="L19" s="129"/>
      <c r="M19" s="129"/>
      <c r="N19" s="129"/>
      <c r="O19" s="129"/>
      <c r="P19" s="116">
        <f t="shared" si="2"/>
        <v>371154.59</v>
      </c>
    </row>
    <row r="20" spans="1:18" x14ac:dyDescent="0.25">
      <c r="A20" s="115" t="s">
        <v>388</v>
      </c>
      <c r="B20" s="116">
        <v>185314934.42633331</v>
      </c>
      <c r="C20" s="116">
        <v>185314934.42633331</v>
      </c>
      <c r="D20" s="129">
        <v>8028637.5699999994</v>
      </c>
      <c r="E20" s="129">
        <v>14041227.09</v>
      </c>
      <c r="F20" s="129">
        <v>4701413.1399999997</v>
      </c>
      <c r="G20" s="129"/>
      <c r="H20" s="129"/>
      <c r="I20" s="129"/>
      <c r="J20" s="129"/>
      <c r="K20" s="129"/>
      <c r="L20" s="129"/>
      <c r="M20" s="129"/>
      <c r="N20" s="129"/>
      <c r="O20" s="129"/>
      <c r="P20" s="116">
        <f t="shared" si="2"/>
        <v>26771277.800000001</v>
      </c>
    </row>
    <row r="21" spans="1:18" x14ac:dyDescent="0.25">
      <c r="A21" s="115" t="s">
        <v>389</v>
      </c>
      <c r="B21" s="116">
        <v>104383852.30000001</v>
      </c>
      <c r="C21" s="116">
        <v>104383852.30000001</v>
      </c>
      <c r="D21" s="129">
        <v>8035315.7700000005</v>
      </c>
      <c r="E21" s="129">
        <v>9007829.4900000002</v>
      </c>
      <c r="F21" s="129">
        <v>9398932.4100000001</v>
      </c>
      <c r="G21" s="129"/>
      <c r="H21" s="129"/>
      <c r="I21" s="129"/>
      <c r="J21" s="129"/>
      <c r="K21" s="129"/>
      <c r="L21" s="129"/>
      <c r="M21" s="129"/>
      <c r="N21" s="129"/>
      <c r="O21" s="129"/>
      <c r="P21" s="116">
        <f>SUM(D21:O21)</f>
        <v>26442077.670000002</v>
      </c>
      <c r="Q21" s="141"/>
    </row>
    <row r="22" spans="1:18" ht="25.5" x14ac:dyDescent="0.25">
      <c r="A22" s="115" t="s">
        <v>390</v>
      </c>
      <c r="B22" s="116">
        <v>57167940.570000008</v>
      </c>
      <c r="C22" s="116">
        <v>57167940.570000008</v>
      </c>
      <c r="D22" s="129">
        <v>80768.67</v>
      </c>
      <c r="E22" s="129">
        <v>219414.24000000002</v>
      </c>
      <c r="F22" s="129">
        <v>2695029.0300000003</v>
      </c>
      <c r="G22" s="129"/>
      <c r="H22" s="129"/>
      <c r="I22" s="129"/>
      <c r="J22" s="129"/>
      <c r="K22" s="129"/>
      <c r="L22" s="129"/>
      <c r="M22" s="129"/>
      <c r="N22" s="129"/>
      <c r="O22" s="129"/>
      <c r="P22" s="116">
        <f t="shared" si="2"/>
        <v>2995211.9400000004</v>
      </c>
    </row>
    <row r="23" spans="1:18" ht="25.5" x14ac:dyDescent="0.25">
      <c r="A23" s="115" t="s">
        <v>391</v>
      </c>
      <c r="B23" s="116">
        <v>131389847</v>
      </c>
      <c r="C23" s="116">
        <v>131389847</v>
      </c>
      <c r="D23" s="130">
        <v>13339392.41</v>
      </c>
      <c r="E23" s="130">
        <v>5530233.8699999992</v>
      </c>
      <c r="F23" s="130">
        <v>5987108.5299999993</v>
      </c>
      <c r="G23" s="130"/>
      <c r="H23" s="130"/>
      <c r="I23" s="130"/>
      <c r="J23" s="130"/>
      <c r="K23" s="130"/>
      <c r="L23" s="130"/>
      <c r="M23" s="130"/>
      <c r="N23" s="130"/>
      <c r="O23" s="130"/>
      <c r="P23" s="125">
        <f t="shared" si="2"/>
        <v>24856734.810000002</v>
      </c>
    </row>
    <row r="24" spans="1:18" x14ac:dyDescent="0.25">
      <c r="A24" s="115" t="s">
        <v>392</v>
      </c>
      <c r="B24" s="116">
        <v>5770900</v>
      </c>
      <c r="C24" s="116">
        <v>5770900</v>
      </c>
      <c r="D24" s="129">
        <v>69840</v>
      </c>
      <c r="E24" s="129">
        <v>0</v>
      </c>
      <c r="F24" s="129">
        <v>354035.4</v>
      </c>
      <c r="G24" s="129"/>
      <c r="H24" s="129"/>
      <c r="I24" s="129"/>
      <c r="J24" s="129"/>
      <c r="K24" s="129"/>
      <c r="L24" s="129"/>
      <c r="M24" s="129"/>
      <c r="N24" s="129"/>
      <c r="O24" s="129"/>
      <c r="P24" s="116">
        <f t="shared" si="2"/>
        <v>423875.4</v>
      </c>
    </row>
    <row r="25" spans="1:18" x14ac:dyDescent="0.25">
      <c r="A25" s="119" t="s">
        <v>393</v>
      </c>
      <c r="B25" s="120">
        <v>57828159.950000003</v>
      </c>
      <c r="C25" s="120">
        <v>57828159.950000003</v>
      </c>
      <c r="D25" s="120">
        <v>1254518.3599999999</v>
      </c>
      <c r="E25" s="120">
        <v>2469057.77</v>
      </c>
      <c r="F25" s="120">
        <v>2398149.0700000003</v>
      </c>
      <c r="G25" s="120"/>
      <c r="H25" s="120"/>
      <c r="I25" s="120"/>
      <c r="J25" s="120"/>
      <c r="K25" s="120"/>
      <c r="L25" s="120"/>
      <c r="M25" s="120"/>
      <c r="N25" s="120"/>
      <c r="O25" s="120"/>
      <c r="P25" s="147">
        <f>SUM(D25:O25)</f>
        <v>6121725.2000000002</v>
      </c>
      <c r="Q25" s="120"/>
      <c r="R25" s="141"/>
    </row>
    <row r="26" spans="1:18" x14ac:dyDescent="0.25">
      <c r="A26" s="115" t="s">
        <v>394</v>
      </c>
      <c r="B26" s="116">
        <v>6203719.0000000009</v>
      </c>
      <c r="C26" s="116">
        <v>6203719.0000000009</v>
      </c>
      <c r="D26" s="130">
        <v>147667.54</v>
      </c>
      <c r="E26" s="130">
        <v>394928.36</v>
      </c>
      <c r="F26" s="130">
        <v>330994.73</v>
      </c>
      <c r="G26" s="130"/>
      <c r="H26" s="130"/>
      <c r="I26" s="130"/>
      <c r="J26" s="130"/>
      <c r="K26" s="130"/>
      <c r="L26" s="130"/>
      <c r="M26" s="130"/>
      <c r="N26" s="130"/>
      <c r="O26" s="130"/>
      <c r="P26" s="125">
        <f t="shared" si="2"/>
        <v>873590.63</v>
      </c>
    </row>
    <row r="27" spans="1:18" x14ac:dyDescent="0.25">
      <c r="A27" s="115" t="s">
        <v>395</v>
      </c>
      <c r="B27" s="116">
        <v>1677520.0000000002</v>
      </c>
      <c r="C27" s="116">
        <v>1677520.0000000002</v>
      </c>
      <c r="D27" s="130">
        <v>0</v>
      </c>
      <c r="E27" s="130">
        <v>0</v>
      </c>
      <c r="F27" s="130">
        <v>91999.95</v>
      </c>
      <c r="G27" s="130"/>
      <c r="H27" s="130"/>
      <c r="I27" s="130"/>
      <c r="J27" s="130"/>
      <c r="K27" s="130"/>
      <c r="L27" s="130"/>
      <c r="M27" s="130"/>
      <c r="N27" s="130"/>
      <c r="O27" s="130"/>
      <c r="P27" s="125">
        <f t="shared" si="2"/>
        <v>91999.95</v>
      </c>
    </row>
    <row r="28" spans="1:18" x14ac:dyDescent="0.25">
      <c r="A28" s="115" t="s">
        <v>396</v>
      </c>
      <c r="B28" s="116">
        <v>2951769.5000000005</v>
      </c>
      <c r="C28" s="116">
        <v>2951769.5000000005</v>
      </c>
      <c r="D28" s="130">
        <v>0</v>
      </c>
      <c r="E28" s="130">
        <v>500338.41</v>
      </c>
      <c r="F28" s="130">
        <v>163214</v>
      </c>
      <c r="G28" s="130"/>
      <c r="H28" s="130"/>
      <c r="I28" s="130"/>
      <c r="J28" s="130"/>
      <c r="K28" s="130"/>
      <c r="L28" s="130"/>
      <c r="M28" s="130"/>
      <c r="N28" s="130"/>
      <c r="O28" s="130"/>
      <c r="P28" s="125">
        <f t="shared" si="2"/>
        <v>663552.40999999992</v>
      </c>
    </row>
    <row r="29" spans="1:18" x14ac:dyDescent="0.25">
      <c r="A29" s="115" t="s">
        <v>397</v>
      </c>
      <c r="B29" s="116">
        <v>364403.03999999992</v>
      </c>
      <c r="C29" s="116">
        <v>364403.03999999992</v>
      </c>
      <c r="D29" s="130">
        <v>0</v>
      </c>
      <c r="E29" s="130">
        <v>991.54</v>
      </c>
      <c r="F29" s="130">
        <v>0</v>
      </c>
      <c r="G29" s="130"/>
      <c r="H29" s="129"/>
      <c r="I29" s="129"/>
      <c r="J29" s="129"/>
      <c r="K29" s="129"/>
      <c r="L29" s="129"/>
      <c r="M29" s="129"/>
      <c r="N29" s="129"/>
      <c r="O29" s="129"/>
      <c r="P29" s="116">
        <f t="shared" si="2"/>
        <v>991.54</v>
      </c>
    </row>
    <row r="30" spans="1:18" x14ac:dyDescent="0.25">
      <c r="A30" s="115" t="s">
        <v>398</v>
      </c>
      <c r="B30" s="116">
        <v>1636000</v>
      </c>
      <c r="C30" s="116">
        <v>1636000</v>
      </c>
      <c r="D30" s="130">
        <v>900</v>
      </c>
      <c r="E30" s="130">
        <v>9000</v>
      </c>
      <c r="F30" s="130">
        <v>950.01</v>
      </c>
      <c r="G30" s="130"/>
      <c r="H30" s="130"/>
      <c r="I30" s="130"/>
      <c r="J30" s="130"/>
      <c r="K30" s="130"/>
      <c r="L30" s="130"/>
      <c r="M30" s="130"/>
      <c r="N30" s="130"/>
      <c r="O30" s="130"/>
      <c r="P30" s="125">
        <f>SUM(D30:O30)</f>
        <v>10850.01</v>
      </c>
      <c r="Q30" t="s">
        <v>456</v>
      </c>
    </row>
    <row r="31" spans="1:18" ht="25.5" x14ac:dyDescent="0.25">
      <c r="A31" s="115" t="s">
        <v>399</v>
      </c>
      <c r="B31" s="116">
        <v>2341000</v>
      </c>
      <c r="C31" s="116">
        <v>2341000</v>
      </c>
      <c r="D31" s="130">
        <v>12473.470000000001</v>
      </c>
      <c r="E31" s="130">
        <v>184393.94999999998</v>
      </c>
      <c r="F31" s="130">
        <v>0</v>
      </c>
      <c r="G31" s="130"/>
      <c r="H31" s="130"/>
      <c r="I31" s="130"/>
      <c r="J31" s="130"/>
      <c r="K31" s="130"/>
      <c r="L31" s="130"/>
      <c r="M31" s="130"/>
      <c r="N31" s="130"/>
      <c r="O31" s="130"/>
      <c r="P31" s="125">
        <f t="shared" si="2"/>
        <v>196867.41999999998</v>
      </c>
    </row>
    <row r="32" spans="1:18" ht="25.5" x14ac:dyDescent="0.25">
      <c r="A32" s="115" t="s">
        <v>400</v>
      </c>
      <c r="B32" s="116">
        <v>19251381</v>
      </c>
      <c r="C32" s="116">
        <v>19251381</v>
      </c>
      <c r="D32" s="130">
        <v>948489.47</v>
      </c>
      <c r="E32" s="130">
        <v>917670.98</v>
      </c>
      <c r="F32" s="130">
        <v>1039697.62</v>
      </c>
      <c r="G32" s="130"/>
      <c r="H32" s="130"/>
      <c r="I32" s="130"/>
      <c r="J32" s="130"/>
      <c r="K32" s="130"/>
      <c r="L32" s="130"/>
      <c r="M32" s="130"/>
      <c r="N32" s="130"/>
      <c r="O32" s="130"/>
      <c r="P32" s="125">
        <f t="shared" si="2"/>
        <v>2905858.07</v>
      </c>
    </row>
    <row r="33" spans="1:17" ht="25.5" x14ac:dyDescent="0.25">
      <c r="A33" s="115" t="s">
        <v>401</v>
      </c>
      <c r="B33" s="125">
        <v>0</v>
      </c>
      <c r="C33" s="125">
        <v>0</v>
      </c>
      <c r="D33" s="130">
        <v>0</v>
      </c>
      <c r="E33" s="130">
        <v>0</v>
      </c>
      <c r="F33" s="130">
        <v>0</v>
      </c>
      <c r="G33" s="130"/>
      <c r="H33" s="130"/>
      <c r="I33" s="130"/>
      <c r="J33" s="130"/>
      <c r="K33" s="130"/>
      <c r="L33" s="130"/>
      <c r="M33" s="130"/>
      <c r="N33" s="130"/>
      <c r="O33" s="130"/>
      <c r="P33" s="125">
        <f t="shared" si="2"/>
        <v>0</v>
      </c>
    </row>
    <row r="34" spans="1:17" x14ac:dyDescent="0.25">
      <c r="A34" s="115" t="s">
        <v>402</v>
      </c>
      <c r="B34" s="116">
        <v>23402367.41</v>
      </c>
      <c r="C34" s="116">
        <v>23402367.41</v>
      </c>
      <c r="D34" s="130">
        <v>144987.88</v>
      </c>
      <c r="E34" s="130">
        <v>461734.52999999997</v>
      </c>
      <c r="F34" s="130">
        <v>771292.76</v>
      </c>
      <c r="G34" s="130"/>
      <c r="H34" s="129"/>
      <c r="I34" s="129"/>
      <c r="J34" s="129"/>
      <c r="K34" s="129"/>
      <c r="L34" s="129"/>
      <c r="M34" s="129"/>
      <c r="N34" s="129"/>
      <c r="O34" s="129"/>
      <c r="P34" s="125">
        <f t="shared" si="2"/>
        <v>1378015.17</v>
      </c>
    </row>
    <row r="35" spans="1:17" x14ac:dyDescent="0.25">
      <c r="A35" s="119" t="s">
        <v>403</v>
      </c>
      <c r="B35" s="120">
        <v>1318535606.306</v>
      </c>
      <c r="C35" s="120">
        <v>1318535606.306</v>
      </c>
      <c r="D35" s="120">
        <v>4167275</v>
      </c>
      <c r="E35" s="120">
        <v>115000</v>
      </c>
      <c r="F35" s="120">
        <v>2625000</v>
      </c>
      <c r="G35" s="120"/>
      <c r="H35" s="120"/>
      <c r="I35" s="120"/>
      <c r="J35" s="120"/>
      <c r="K35" s="120"/>
      <c r="L35" s="120"/>
      <c r="M35" s="120"/>
      <c r="N35" s="120"/>
      <c r="O35" s="120"/>
      <c r="P35" s="147">
        <f>SUM(D35:O35)</f>
        <v>6907275</v>
      </c>
    </row>
    <row r="36" spans="1:17" ht="25.5" x14ac:dyDescent="0.25">
      <c r="A36" s="115" t="s">
        <v>404</v>
      </c>
      <c r="B36" s="125">
        <v>20000000</v>
      </c>
      <c r="C36" s="125">
        <v>20000000</v>
      </c>
      <c r="D36" s="130">
        <v>132000</v>
      </c>
      <c r="E36" s="130">
        <v>115000</v>
      </c>
      <c r="F36" s="130">
        <v>2625000</v>
      </c>
      <c r="G36" s="130"/>
      <c r="H36" s="130"/>
      <c r="I36" s="130"/>
      <c r="J36" s="130"/>
      <c r="K36" s="130"/>
      <c r="L36" s="130"/>
      <c r="M36" s="130"/>
      <c r="N36" s="130"/>
      <c r="O36" s="130"/>
      <c r="P36" s="125">
        <f>SUM(D36:O36)</f>
        <v>2872000</v>
      </c>
    </row>
    <row r="37" spans="1:17" ht="25.5" x14ac:dyDescent="0.25">
      <c r="A37" s="115" t="s">
        <v>405</v>
      </c>
      <c r="B37" s="125">
        <v>0</v>
      </c>
      <c r="C37" s="125">
        <v>0</v>
      </c>
      <c r="D37" s="130">
        <v>0</v>
      </c>
      <c r="E37" s="130">
        <v>0</v>
      </c>
      <c r="F37" s="130">
        <v>0</v>
      </c>
      <c r="G37" s="130"/>
      <c r="H37" s="130"/>
      <c r="I37" s="130"/>
      <c r="J37" s="130"/>
      <c r="K37" s="130"/>
      <c r="L37" s="130"/>
      <c r="M37" s="130"/>
      <c r="N37" s="130"/>
      <c r="O37" s="130"/>
      <c r="P37" s="125">
        <f t="shared" si="2"/>
        <v>0</v>
      </c>
    </row>
    <row r="38" spans="1:17" ht="25.5" x14ac:dyDescent="0.25">
      <c r="A38" s="115" t="s">
        <v>406</v>
      </c>
      <c r="B38" s="125">
        <v>0</v>
      </c>
      <c r="C38" s="125">
        <v>0</v>
      </c>
      <c r="D38" s="130">
        <v>0</v>
      </c>
      <c r="E38" s="130">
        <v>0</v>
      </c>
      <c r="F38" s="130">
        <v>0</v>
      </c>
      <c r="G38" s="130"/>
      <c r="H38" s="130"/>
      <c r="I38" s="130"/>
      <c r="J38" s="130"/>
      <c r="K38" s="130"/>
      <c r="L38" s="130"/>
      <c r="M38" s="130"/>
      <c r="N38" s="130"/>
      <c r="O38" s="130"/>
      <c r="P38" s="125">
        <f t="shared" si="2"/>
        <v>0</v>
      </c>
    </row>
    <row r="39" spans="1:17" ht="25.5" x14ac:dyDescent="0.25">
      <c r="A39" s="115" t="s">
        <v>407</v>
      </c>
      <c r="B39" s="125">
        <v>0</v>
      </c>
      <c r="C39" s="125">
        <v>0</v>
      </c>
      <c r="D39" s="130">
        <v>0</v>
      </c>
      <c r="E39" s="130">
        <v>0</v>
      </c>
      <c r="F39" s="130">
        <v>0</v>
      </c>
      <c r="G39" s="130"/>
      <c r="H39" s="130"/>
      <c r="I39" s="130"/>
      <c r="J39" s="130"/>
      <c r="K39" s="130"/>
      <c r="L39" s="130"/>
      <c r="M39" s="130"/>
      <c r="N39" s="130"/>
      <c r="O39" s="130"/>
      <c r="P39" s="125">
        <f t="shared" si="2"/>
        <v>0</v>
      </c>
    </row>
    <row r="40" spans="1:17" ht="25.5" x14ac:dyDescent="0.25">
      <c r="A40" s="115" t="s">
        <v>408</v>
      </c>
      <c r="B40" s="125">
        <v>0</v>
      </c>
      <c r="C40" s="125">
        <v>0</v>
      </c>
      <c r="D40" s="130">
        <v>0</v>
      </c>
      <c r="E40" s="130">
        <v>0</v>
      </c>
      <c r="F40" s="130">
        <v>0</v>
      </c>
      <c r="G40" s="130"/>
      <c r="H40" s="130"/>
      <c r="I40" s="130"/>
      <c r="J40" s="130"/>
      <c r="K40" s="130"/>
      <c r="L40" s="130"/>
      <c r="M40" s="130"/>
      <c r="N40" s="130"/>
      <c r="O40" s="130"/>
      <c r="P40" s="125">
        <f t="shared" si="2"/>
        <v>0</v>
      </c>
    </row>
    <row r="41" spans="1:17" ht="25.5" x14ac:dyDescent="0.25">
      <c r="A41" s="115" t="s">
        <v>409</v>
      </c>
      <c r="B41" s="125">
        <v>8974556.3060000017</v>
      </c>
      <c r="C41" s="125">
        <v>8974556.3060000017</v>
      </c>
      <c r="D41" s="130">
        <v>4035275</v>
      </c>
      <c r="E41" s="130">
        <v>0</v>
      </c>
      <c r="F41" s="130">
        <v>0</v>
      </c>
      <c r="G41" s="130"/>
      <c r="H41" s="130"/>
      <c r="I41" s="130"/>
      <c r="J41" s="130"/>
      <c r="K41" s="130"/>
      <c r="L41" s="130"/>
      <c r="M41" s="130"/>
      <c r="N41" s="130"/>
      <c r="O41" s="130"/>
      <c r="P41" s="125">
        <f t="shared" si="2"/>
        <v>4035275</v>
      </c>
    </row>
    <row r="42" spans="1:17" ht="25.5" x14ac:dyDescent="0.25">
      <c r="A42" s="115" t="s">
        <v>410</v>
      </c>
      <c r="B42" s="125">
        <v>1289561050</v>
      </c>
      <c r="C42" s="125">
        <v>1289561050</v>
      </c>
      <c r="D42" s="130">
        <v>0</v>
      </c>
      <c r="E42" s="130">
        <v>0</v>
      </c>
      <c r="F42" s="130">
        <v>0</v>
      </c>
      <c r="G42" s="130"/>
      <c r="H42" s="130"/>
      <c r="I42" s="130"/>
      <c r="J42" s="130"/>
      <c r="K42" s="130"/>
      <c r="L42" s="130"/>
      <c r="M42" s="130"/>
      <c r="N42" s="130"/>
      <c r="O42" s="130"/>
      <c r="P42" s="125">
        <f t="shared" si="2"/>
        <v>0</v>
      </c>
    </row>
    <row r="43" spans="1:17" s="152" customFormat="1" x14ac:dyDescent="0.25">
      <c r="A43" s="119" t="s">
        <v>411</v>
      </c>
      <c r="B43" s="120">
        <v>228978342.5</v>
      </c>
      <c r="C43" s="120">
        <v>228978342.5</v>
      </c>
      <c r="D43" s="120">
        <v>1100730.8999999999</v>
      </c>
      <c r="E43" s="120">
        <v>391522</v>
      </c>
      <c r="F43" s="120">
        <v>4507786.32</v>
      </c>
      <c r="G43" s="120"/>
      <c r="H43" s="120"/>
      <c r="I43" s="120"/>
      <c r="J43" s="120"/>
      <c r="K43" s="120"/>
      <c r="L43" s="120"/>
      <c r="M43" s="120"/>
      <c r="N43" s="120"/>
      <c r="O43" s="120"/>
      <c r="P43" s="147">
        <f>SUM(D43:O43)</f>
        <v>6000039.2200000007</v>
      </c>
      <c r="Q43" s="151"/>
    </row>
    <row r="44" spans="1:17" x14ac:dyDescent="0.25">
      <c r="A44" s="115" t="s">
        <v>412</v>
      </c>
      <c r="B44" s="125">
        <v>0</v>
      </c>
      <c r="C44" s="125">
        <v>0</v>
      </c>
      <c r="D44" s="130">
        <v>0</v>
      </c>
      <c r="E44" s="130">
        <v>0</v>
      </c>
      <c r="F44" s="130">
        <v>0</v>
      </c>
      <c r="G44" s="130"/>
      <c r="H44" s="130"/>
      <c r="I44" s="130"/>
      <c r="J44" s="130"/>
      <c r="K44" s="130"/>
      <c r="L44" s="130"/>
      <c r="M44" s="130"/>
      <c r="N44" s="130"/>
      <c r="O44" s="130"/>
      <c r="P44" s="125">
        <f t="shared" si="2"/>
        <v>0</v>
      </c>
      <c r="Q44" s="141"/>
    </row>
    <row r="45" spans="1:17" ht="25.5" x14ac:dyDescent="0.25">
      <c r="A45" s="115" t="s">
        <v>413</v>
      </c>
      <c r="B45" s="125">
        <v>0</v>
      </c>
      <c r="C45" s="125">
        <v>0</v>
      </c>
      <c r="D45" s="130">
        <v>0</v>
      </c>
      <c r="E45" s="130">
        <v>0</v>
      </c>
      <c r="F45" s="130">
        <v>0</v>
      </c>
      <c r="G45" s="130"/>
      <c r="H45" s="130"/>
      <c r="I45" s="130"/>
      <c r="J45" s="130"/>
      <c r="K45" s="130"/>
      <c r="L45" s="130"/>
      <c r="M45" s="130"/>
      <c r="N45" s="130"/>
      <c r="O45" s="130"/>
      <c r="P45" s="125">
        <f t="shared" si="2"/>
        <v>0</v>
      </c>
    </row>
    <row r="46" spans="1:17" ht="25.5" x14ac:dyDescent="0.25">
      <c r="A46" s="115" t="s">
        <v>414</v>
      </c>
      <c r="B46" s="125">
        <v>228978342.5</v>
      </c>
      <c r="C46" s="125">
        <v>228978342.5</v>
      </c>
      <c r="D46" s="130">
        <v>1100730.8999999999</v>
      </c>
      <c r="E46" s="130">
        <v>391522</v>
      </c>
      <c r="F46" s="130">
        <v>4507786.32</v>
      </c>
      <c r="G46" s="130"/>
      <c r="H46" s="130"/>
      <c r="I46" s="130"/>
      <c r="J46" s="130"/>
      <c r="K46" s="130"/>
      <c r="L46" s="130"/>
      <c r="M46" s="130"/>
      <c r="N46" s="130"/>
      <c r="O46" s="130"/>
      <c r="P46" s="125">
        <f t="shared" si="2"/>
        <v>6000039.2200000007</v>
      </c>
    </row>
    <row r="47" spans="1:17" ht="25.5" x14ac:dyDescent="0.25">
      <c r="A47" s="115" t="s">
        <v>415</v>
      </c>
      <c r="B47" s="125">
        <v>0</v>
      </c>
      <c r="C47" s="125">
        <v>0</v>
      </c>
      <c r="D47" s="130">
        <v>0</v>
      </c>
      <c r="E47" s="130">
        <v>0</v>
      </c>
      <c r="F47" s="130">
        <v>0</v>
      </c>
      <c r="G47" s="130"/>
      <c r="H47" s="130"/>
      <c r="I47" s="130"/>
      <c r="J47" s="130"/>
      <c r="K47" s="130"/>
      <c r="L47" s="130"/>
      <c r="M47" s="130"/>
      <c r="N47" s="130"/>
      <c r="O47" s="130"/>
      <c r="P47" s="125">
        <f t="shared" si="2"/>
        <v>0</v>
      </c>
    </row>
    <row r="48" spans="1:17" ht="25.5" x14ac:dyDescent="0.25">
      <c r="A48" s="115" t="s">
        <v>416</v>
      </c>
      <c r="B48" s="125">
        <v>0</v>
      </c>
      <c r="C48" s="125">
        <v>0</v>
      </c>
      <c r="D48" s="130">
        <v>0</v>
      </c>
      <c r="E48" s="130">
        <v>0</v>
      </c>
      <c r="F48" s="130">
        <v>0</v>
      </c>
      <c r="G48" s="130"/>
      <c r="H48" s="130"/>
      <c r="I48" s="130"/>
      <c r="J48" s="130"/>
      <c r="K48" s="130"/>
      <c r="L48" s="130"/>
      <c r="M48" s="130"/>
      <c r="N48" s="130"/>
      <c r="O48" s="130"/>
      <c r="P48" s="125">
        <f t="shared" si="2"/>
        <v>0</v>
      </c>
    </row>
    <row r="49" spans="1:17" x14ac:dyDescent="0.25">
      <c r="A49" s="115" t="s">
        <v>417</v>
      </c>
      <c r="B49" s="125">
        <v>0</v>
      </c>
      <c r="C49" s="125">
        <v>0</v>
      </c>
      <c r="D49" s="130">
        <v>0</v>
      </c>
      <c r="E49" s="130">
        <v>0</v>
      </c>
      <c r="F49" s="130">
        <v>0</v>
      </c>
      <c r="G49" s="130"/>
      <c r="H49" s="130"/>
      <c r="I49" s="130"/>
      <c r="J49" s="130"/>
      <c r="K49" s="130"/>
      <c r="L49" s="130"/>
      <c r="M49" s="130"/>
      <c r="N49" s="130"/>
      <c r="O49" s="130"/>
      <c r="P49" s="125">
        <f t="shared" si="2"/>
        <v>0</v>
      </c>
    </row>
    <row r="50" spans="1:17" ht="25.5" x14ac:dyDescent="0.25">
      <c r="A50" s="115" t="s">
        <v>418</v>
      </c>
      <c r="B50" s="125">
        <v>0</v>
      </c>
      <c r="C50" s="125">
        <v>0</v>
      </c>
      <c r="D50" s="130">
        <v>0</v>
      </c>
      <c r="E50" s="130">
        <v>0</v>
      </c>
      <c r="F50" s="130">
        <v>0</v>
      </c>
      <c r="G50" s="130"/>
      <c r="H50" s="130"/>
      <c r="I50" s="130"/>
      <c r="J50" s="130"/>
      <c r="K50" s="130"/>
      <c r="L50" s="130"/>
      <c r="M50" s="130"/>
      <c r="N50" s="130"/>
      <c r="O50" s="130"/>
      <c r="P50" s="125">
        <f t="shared" si="2"/>
        <v>0</v>
      </c>
    </row>
    <row r="51" spans="1:17" s="152" customFormat="1" x14ac:dyDescent="0.25">
      <c r="A51" s="119" t="s">
        <v>419</v>
      </c>
      <c r="B51" s="120">
        <v>157532059.29666668</v>
      </c>
      <c r="C51" s="120">
        <v>157532059.29666668</v>
      </c>
      <c r="D51" s="120">
        <v>11641397.24</v>
      </c>
      <c r="E51" s="120">
        <v>2445397.27</v>
      </c>
      <c r="F51" s="120">
        <v>932049.11</v>
      </c>
      <c r="G51" s="120"/>
      <c r="H51" s="120"/>
      <c r="I51" s="120"/>
      <c r="J51" s="120"/>
      <c r="K51" s="120"/>
      <c r="L51" s="120"/>
      <c r="M51" s="120"/>
      <c r="N51" s="120"/>
      <c r="O51" s="120"/>
      <c r="P51" s="147">
        <f>SUM(D51:O51)</f>
        <v>15018843.619999999</v>
      </c>
      <c r="Q51" s="153"/>
    </row>
    <row r="52" spans="1:17" x14ac:dyDescent="0.25">
      <c r="A52" s="115" t="s">
        <v>420</v>
      </c>
      <c r="B52" s="125">
        <v>61965927.706666678</v>
      </c>
      <c r="C52" s="125">
        <v>61965927.706666678</v>
      </c>
      <c r="D52" s="130">
        <v>11641397.24</v>
      </c>
      <c r="E52" s="130">
        <v>68284.899999999994</v>
      </c>
      <c r="F52" s="130">
        <v>225506.06</v>
      </c>
      <c r="G52" s="130"/>
      <c r="H52" s="130"/>
      <c r="I52" s="130"/>
      <c r="J52" s="130"/>
      <c r="K52" s="130"/>
      <c r="L52" s="130"/>
      <c r="M52" s="130"/>
      <c r="N52" s="130"/>
      <c r="O52" s="130"/>
      <c r="P52" s="125">
        <f t="shared" si="2"/>
        <v>11935188.200000001</v>
      </c>
    </row>
    <row r="53" spans="1:17" ht="15" customHeight="1" x14ac:dyDescent="0.25">
      <c r="A53" s="115" t="s">
        <v>421</v>
      </c>
      <c r="B53" s="125">
        <v>3692105.59</v>
      </c>
      <c r="C53" s="125">
        <v>3692105.59</v>
      </c>
      <c r="D53" s="130">
        <v>0</v>
      </c>
      <c r="E53" s="130">
        <v>0</v>
      </c>
      <c r="F53" s="130">
        <v>69933.05</v>
      </c>
      <c r="G53" s="130"/>
      <c r="H53" s="130"/>
      <c r="I53" s="130"/>
      <c r="J53" s="130"/>
      <c r="K53" s="130"/>
      <c r="L53" s="130"/>
      <c r="M53" s="130"/>
      <c r="N53" s="130"/>
      <c r="O53" s="130"/>
      <c r="P53" s="125">
        <f t="shared" si="2"/>
        <v>69933.05</v>
      </c>
    </row>
    <row r="54" spans="1:17" ht="18" customHeight="1" x14ac:dyDescent="0.25">
      <c r="A54" s="115" t="s">
        <v>422</v>
      </c>
      <c r="B54" s="125">
        <v>0</v>
      </c>
      <c r="C54" s="125">
        <v>0</v>
      </c>
      <c r="D54" s="130">
        <v>0</v>
      </c>
      <c r="E54" s="130">
        <v>0</v>
      </c>
      <c r="F54" s="130">
        <v>0</v>
      </c>
      <c r="G54" s="130"/>
      <c r="H54" s="130"/>
      <c r="I54" s="130"/>
      <c r="J54" s="130"/>
      <c r="K54" s="130"/>
      <c r="L54" s="130"/>
      <c r="M54" s="130"/>
      <c r="N54" s="130"/>
      <c r="O54" s="130"/>
      <c r="P54" s="125">
        <f t="shared" si="2"/>
        <v>0</v>
      </c>
    </row>
    <row r="55" spans="1:17" ht="19.5" customHeight="1" x14ac:dyDescent="0.25">
      <c r="A55" s="115" t="s">
        <v>423</v>
      </c>
      <c r="B55" s="125">
        <v>52586080</v>
      </c>
      <c r="C55" s="125">
        <v>52586080</v>
      </c>
      <c r="D55" s="130">
        <v>0</v>
      </c>
      <c r="E55" s="130">
        <v>0</v>
      </c>
      <c r="F55" s="130">
        <v>0</v>
      </c>
      <c r="G55" s="130"/>
      <c r="H55" s="130"/>
      <c r="I55" s="130"/>
      <c r="J55" s="130"/>
      <c r="K55" s="130"/>
      <c r="L55" s="130"/>
      <c r="M55" s="130"/>
      <c r="N55" s="130"/>
      <c r="O55" s="130"/>
      <c r="P55" s="125">
        <f t="shared" si="2"/>
        <v>0</v>
      </c>
    </row>
    <row r="56" spans="1:17" x14ac:dyDescent="0.25">
      <c r="A56" s="115" t="s">
        <v>424</v>
      </c>
      <c r="B56" s="125">
        <v>29787946</v>
      </c>
      <c r="C56" s="125">
        <v>29787946</v>
      </c>
      <c r="D56" s="130">
        <v>0</v>
      </c>
      <c r="E56" s="130">
        <v>2377112.37</v>
      </c>
      <c r="F56" s="130">
        <v>636610</v>
      </c>
      <c r="G56" s="130"/>
      <c r="H56" s="130"/>
      <c r="I56" s="130"/>
      <c r="J56" s="130"/>
      <c r="K56" s="130"/>
      <c r="L56" s="130"/>
      <c r="M56" s="130"/>
      <c r="N56" s="130"/>
      <c r="O56" s="130"/>
      <c r="P56" s="125">
        <f t="shared" si="2"/>
        <v>3013722.37</v>
      </c>
    </row>
    <row r="57" spans="1:17" x14ac:dyDescent="0.25">
      <c r="A57" s="115" t="s">
        <v>425</v>
      </c>
      <c r="B57" s="125">
        <v>9500000</v>
      </c>
      <c r="C57" s="125">
        <v>9500000</v>
      </c>
      <c r="D57" s="130">
        <v>0</v>
      </c>
      <c r="E57" s="130">
        <v>0</v>
      </c>
      <c r="F57" s="130">
        <v>0</v>
      </c>
      <c r="G57" s="130"/>
      <c r="H57" s="130"/>
      <c r="I57" s="130"/>
      <c r="J57" s="130"/>
      <c r="K57" s="130"/>
      <c r="L57" s="130"/>
      <c r="M57" s="130"/>
      <c r="N57" s="130"/>
      <c r="O57" s="130"/>
      <c r="P57" s="125">
        <f t="shared" si="2"/>
        <v>0</v>
      </c>
    </row>
    <row r="58" spans="1:17" x14ac:dyDescent="0.25">
      <c r="A58" s="115" t="s">
        <v>426</v>
      </c>
      <c r="B58" s="125">
        <v>0</v>
      </c>
      <c r="C58" s="125">
        <v>0</v>
      </c>
      <c r="D58" s="130">
        <v>0</v>
      </c>
      <c r="E58" s="130">
        <v>0</v>
      </c>
      <c r="F58" s="130">
        <v>0</v>
      </c>
      <c r="G58" s="130"/>
      <c r="H58" s="130"/>
      <c r="I58" s="130"/>
      <c r="J58" s="130"/>
      <c r="K58" s="130"/>
      <c r="L58" s="130"/>
      <c r="M58" s="130"/>
      <c r="N58" s="130"/>
      <c r="O58" s="130"/>
      <c r="P58" s="125">
        <f t="shared" si="2"/>
        <v>0</v>
      </c>
    </row>
    <row r="59" spans="1:17" x14ac:dyDescent="0.25">
      <c r="A59" s="115" t="s">
        <v>427</v>
      </c>
      <c r="B59" s="125">
        <v>0</v>
      </c>
      <c r="C59" s="125">
        <v>0</v>
      </c>
      <c r="D59" s="130">
        <v>0</v>
      </c>
      <c r="E59" s="130">
        <v>0</v>
      </c>
      <c r="F59" s="130">
        <v>0</v>
      </c>
      <c r="G59" s="130"/>
      <c r="H59" s="130"/>
      <c r="I59" s="130"/>
      <c r="J59" s="130"/>
      <c r="K59" s="130"/>
      <c r="L59" s="130"/>
      <c r="M59" s="130"/>
      <c r="N59" s="130"/>
      <c r="O59" s="130"/>
      <c r="P59" s="125">
        <f t="shared" si="2"/>
        <v>0</v>
      </c>
    </row>
    <row r="60" spans="1:17" x14ac:dyDescent="0.25">
      <c r="A60" s="115" t="s">
        <v>428</v>
      </c>
      <c r="B60" s="125">
        <v>0</v>
      </c>
      <c r="C60" s="125">
        <v>0</v>
      </c>
      <c r="D60" s="130">
        <v>0</v>
      </c>
      <c r="E60" s="130">
        <v>0</v>
      </c>
      <c r="F60" s="130">
        <v>0</v>
      </c>
      <c r="G60" s="130"/>
      <c r="H60" s="130"/>
      <c r="I60" s="130"/>
      <c r="J60" s="130"/>
      <c r="K60" s="130"/>
      <c r="L60" s="130"/>
      <c r="M60" s="130"/>
      <c r="N60" s="130"/>
      <c r="O60" s="130"/>
      <c r="P60" s="125">
        <f t="shared" si="2"/>
        <v>0</v>
      </c>
    </row>
    <row r="61" spans="1:17" s="152" customFormat="1" x14ac:dyDescent="0.25">
      <c r="A61" s="119" t="s">
        <v>429</v>
      </c>
      <c r="B61" s="147">
        <v>669379393</v>
      </c>
      <c r="C61" s="147">
        <v>669379393</v>
      </c>
      <c r="D61" s="131">
        <v>0</v>
      </c>
      <c r="E61" s="131">
        <v>1137777.22</v>
      </c>
      <c r="F61" s="131">
        <v>0</v>
      </c>
      <c r="G61" s="131"/>
      <c r="H61" s="131"/>
      <c r="I61" s="131"/>
      <c r="J61" s="131"/>
      <c r="K61" s="131"/>
      <c r="L61" s="131"/>
      <c r="M61" s="131"/>
      <c r="N61" s="131"/>
      <c r="O61" s="131"/>
      <c r="P61" s="147">
        <f>SUM(D61:O61)</f>
        <v>1137777.22</v>
      </c>
      <c r="Q61" s="153"/>
    </row>
    <row r="62" spans="1:17" x14ac:dyDescent="0.25">
      <c r="A62" s="115" t="s">
        <v>430</v>
      </c>
      <c r="B62" s="125">
        <v>664980893</v>
      </c>
      <c r="C62" s="125">
        <v>664980893</v>
      </c>
      <c r="D62" s="130">
        <v>0</v>
      </c>
      <c r="E62" s="130">
        <v>0</v>
      </c>
      <c r="F62" s="130">
        <v>0</v>
      </c>
      <c r="G62" s="130"/>
      <c r="H62" s="130"/>
      <c r="I62" s="130"/>
      <c r="J62" s="130"/>
      <c r="K62" s="130"/>
      <c r="L62" s="130"/>
      <c r="M62" s="130"/>
      <c r="N62" s="130"/>
      <c r="O62" s="130"/>
      <c r="P62" s="125">
        <f t="shared" si="2"/>
        <v>0</v>
      </c>
    </row>
    <row r="63" spans="1:17" x14ac:dyDescent="0.25">
      <c r="A63" s="115" t="s">
        <v>431</v>
      </c>
      <c r="B63" s="125">
        <v>0</v>
      </c>
      <c r="C63" s="125">
        <v>0</v>
      </c>
      <c r="D63" s="129">
        <v>0</v>
      </c>
      <c r="E63" s="129">
        <v>0</v>
      </c>
      <c r="F63" s="129">
        <v>0</v>
      </c>
      <c r="G63" s="129"/>
      <c r="H63" s="130"/>
      <c r="I63" s="130"/>
      <c r="J63" s="130"/>
      <c r="K63" s="130"/>
      <c r="L63" s="130"/>
      <c r="M63" s="130"/>
      <c r="N63" s="130"/>
      <c r="O63" s="130"/>
      <c r="P63" s="125">
        <f t="shared" si="2"/>
        <v>0</v>
      </c>
    </row>
    <row r="64" spans="1:17" x14ac:dyDescent="0.25">
      <c r="A64" s="115" t="s">
        <v>432</v>
      </c>
      <c r="B64" s="125">
        <v>4398500</v>
      </c>
      <c r="C64" s="125">
        <v>4398500</v>
      </c>
      <c r="D64" s="130">
        <v>0</v>
      </c>
      <c r="E64" s="130">
        <v>1137777.22</v>
      </c>
      <c r="F64" s="130">
        <v>0</v>
      </c>
      <c r="G64" s="130"/>
      <c r="H64" s="130"/>
      <c r="I64" s="130"/>
      <c r="J64" s="130"/>
      <c r="K64" s="130"/>
      <c r="L64" s="130"/>
      <c r="M64" s="130"/>
      <c r="N64" s="130"/>
      <c r="O64" s="130"/>
      <c r="P64" s="125">
        <f t="shared" si="2"/>
        <v>1137777.22</v>
      </c>
    </row>
    <row r="65" spans="1:17" ht="25.5" x14ac:dyDescent="0.25">
      <c r="A65" s="115" t="s">
        <v>433</v>
      </c>
      <c r="B65" s="125">
        <v>0</v>
      </c>
      <c r="C65" s="125">
        <v>0</v>
      </c>
      <c r="D65" s="130">
        <v>0</v>
      </c>
      <c r="E65" s="130">
        <v>0</v>
      </c>
      <c r="F65" s="130">
        <v>0</v>
      </c>
      <c r="G65" s="130"/>
      <c r="H65" s="130"/>
      <c r="I65" s="130"/>
      <c r="J65" s="130"/>
      <c r="K65" s="130"/>
      <c r="L65" s="130"/>
      <c r="M65" s="130"/>
      <c r="N65" s="130"/>
      <c r="O65" s="130"/>
      <c r="P65" s="125">
        <f t="shared" si="2"/>
        <v>0</v>
      </c>
    </row>
    <row r="66" spans="1:17" s="152" customFormat="1" ht="18.75" customHeight="1" x14ac:dyDescent="0.25">
      <c r="A66" s="119" t="s">
        <v>434</v>
      </c>
      <c r="B66" s="131">
        <v>0</v>
      </c>
      <c r="C66" s="131">
        <v>0</v>
      </c>
      <c r="D66" s="131">
        <v>0</v>
      </c>
      <c r="E66" s="131">
        <v>0</v>
      </c>
      <c r="F66" s="131">
        <v>0</v>
      </c>
      <c r="G66" s="131"/>
      <c r="H66" s="131"/>
      <c r="I66" s="131"/>
      <c r="J66" s="131"/>
      <c r="K66" s="131"/>
      <c r="L66" s="131"/>
      <c r="M66" s="131"/>
      <c r="N66" s="131"/>
      <c r="O66" s="131"/>
      <c r="P66" s="147">
        <f>SUM(D66:O66)</f>
        <v>0</v>
      </c>
      <c r="Q66" s="153"/>
    </row>
    <row r="67" spans="1:17" x14ac:dyDescent="0.25">
      <c r="A67" s="115" t="s">
        <v>435</v>
      </c>
      <c r="B67" s="125">
        <v>0</v>
      </c>
      <c r="C67" s="125">
        <v>0</v>
      </c>
      <c r="D67" s="130">
        <v>0</v>
      </c>
      <c r="E67" s="130">
        <v>0</v>
      </c>
      <c r="F67" s="130">
        <v>0</v>
      </c>
      <c r="G67" s="130"/>
      <c r="H67" s="130"/>
      <c r="I67" s="130"/>
      <c r="J67" s="130"/>
      <c r="K67" s="130"/>
      <c r="L67" s="130"/>
      <c r="M67" s="130"/>
      <c r="N67" s="130"/>
      <c r="O67" s="130"/>
      <c r="P67" s="125">
        <f t="shared" si="2"/>
        <v>0</v>
      </c>
    </row>
    <row r="68" spans="1:17" x14ac:dyDescent="0.25">
      <c r="A68" s="115" t="s">
        <v>436</v>
      </c>
      <c r="B68" s="125">
        <v>0</v>
      </c>
      <c r="C68" s="125">
        <v>0</v>
      </c>
      <c r="D68" s="130">
        <v>0</v>
      </c>
      <c r="E68" s="130">
        <v>0</v>
      </c>
      <c r="F68" s="130">
        <v>0</v>
      </c>
      <c r="G68" s="130"/>
      <c r="H68" s="130"/>
      <c r="I68" s="130"/>
      <c r="J68" s="130"/>
      <c r="K68" s="130"/>
      <c r="L68" s="130"/>
      <c r="M68" s="130"/>
      <c r="N68" s="130"/>
      <c r="O68" s="130"/>
      <c r="P68" s="125">
        <f t="shared" si="2"/>
        <v>0</v>
      </c>
    </row>
    <row r="69" spans="1:17" s="152" customFormat="1" x14ac:dyDescent="0.25">
      <c r="A69" s="119" t="s">
        <v>437</v>
      </c>
      <c r="B69" s="131">
        <v>0</v>
      </c>
      <c r="C69" s="131">
        <v>0</v>
      </c>
      <c r="D69" s="131">
        <v>0</v>
      </c>
      <c r="E69" s="131">
        <v>0</v>
      </c>
      <c r="F69" s="131">
        <v>0</v>
      </c>
      <c r="G69" s="131"/>
      <c r="H69" s="131"/>
      <c r="I69" s="131"/>
      <c r="J69" s="131"/>
      <c r="K69" s="131"/>
      <c r="L69" s="131"/>
      <c r="M69" s="131"/>
      <c r="N69" s="131"/>
      <c r="O69" s="131"/>
      <c r="P69" s="147">
        <f>SUM(D69:O69)</f>
        <v>0</v>
      </c>
      <c r="Q69" s="153"/>
    </row>
    <row r="70" spans="1:17" x14ac:dyDescent="0.25">
      <c r="A70" s="115" t="s">
        <v>438</v>
      </c>
      <c r="B70" s="125">
        <v>0</v>
      </c>
      <c r="C70" s="125">
        <v>0</v>
      </c>
      <c r="D70" s="130">
        <v>0</v>
      </c>
      <c r="E70" s="130">
        <v>0</v>
      </c>
      <c r="F70" s="130">
        <v>0</v>
      </c>
      <c r="G70" s="130"/>
      <c r="H70" s="130"/>
      <c r="I70" s="130"/>
      <c r="J70" s="130"/>
      <c r="K70" s="130"/>
      <c r="L70" s="130"/>
      <c r="M70" s="130"/>
      <c r="N70" s="130"/>
      <c r="O70" s="130"/>
      <c r="P70" s="125">
        <f t="shared" si="2"/>
        <v>0</v>
      </c>
    </row>
    <row r="71" spans="1:17" x14ac:dyDescent="0.25">
      <c r="A71" s="115" t="s">
        <v>439</v>
      </c>
      <c r="B71" s="125">
        <v>0</v>
      </c>
      <c r="C71" s="125">
        <v>0</v>
      </c>
      <c r="D71" s="130">
        <v>0</v>
      </c>
      <c r="E71" s="130">
        <v>0</v>
      </c>
      <c r="F71" s="130">
        <v>0</v>
      </c>
      <c r="G71" s="130"/>
      <c r="H71" s="130"/>
      <c r="I71" s="130"/>
      <c r="J71" s="130"/>
      <c r="K71" s="130"/>
      <c r="L71" s="130"/>
      <c r="M71" s="130"/>
      <c r="N71" s="130"/>
      <c r="O71" s="130"/>
      <c r="P71" s="125">
        <f t="shared" si="2"/>
        <v>0</v>
      </c>
    </row>
    <row r="72" spans="1:17" x14ac:dyDescent="0.25">
      <c r="A72" s="115" t="s">
        <v>440</v>
      </c>
      <c r="B72" s="125">
        <v>0</v>
      </c>
      <c r="C72" s="125">
        <v>0</v>
      </c>
      <c r="D72" s="130">
        <v>0</v>
      </c>
      <c r="E72" s="130">
        <v>0</v>
      </c>
      <c r="F72" s="130">
        <v>0</v>
      </c>
      <c r="G72" s="130"/>
      <c r="H72" s="130"/>
      <c r="I72" s="130"/>
      <c r="J72" s="130"/>
      <c r="K72" s="130"/>
      <c r="L72" s="130"/>
      <c r="M72" s="130"/>
      <c r="N72" s="130"/>
      <c r="O72" s="130"/>
      <c r="P72" s="125">
        <f t="shared" si="2"/>
        <v>0</v>
      </c>
    </row>
    <row r="73" spans="1:17" x14ac:dyDescent="0.25">
      <c r="A73" s="122" t="s">
        <v>441</v>
      </c>
      <c r="B73" s="123">
        <f>B51+B43+B35+B25+B15+B9+B61</f>
        <v>4219452477.1931343</v>
      </c>
      <c r="C73" s="123">
        <f>C51+C43+C35+C25+C15+C9+C61</f>
        <v>4219452477.1931343</v>
      </c>
      <c r="D73" s="123">
        <f>D51+D43+D35+D25+D15+D9+D61</f>
        <v>134642854.93000001</v>
      </c>
      <c r="E73" s="123">
        <f>E51+E43+E35+E25+E15+E9+E61</f>
        <v>110636740</v>
      </c>
      <c r="F73" s="123">
        <f>F51+F43+F35+F25+F15+F9+F61</f>
        <v>125240742.06</v>
      </c>
      <c r="G73" s="123">
        <f>G51+G43+G35+G25+G15+G9+G61</f>
        <v>0</v>
      </c>
      <c r="H73" s="123">
        <f>H51+H43+H35+H25+H15+H9+H61</f>
        <v>0</v>
      </c>
      <c r="I73" s="123">
        <f>I51+I43+I35+I25+I15+I9+I61</f>
        <v>0</v>
      </c>
      <c r="J73" s="123">
        <f>J51+J43+J35+J25+J15+J9+J61</f>
        <v>0</v>
      </c>
      <c r="K73" s="123">
        <f>K51+K43+K35+K25+K15+K9+K61</f>
        <v>0</v>
      </c>
      <c r="L73" s="123">
        <f>L51+L43+L35+L25+L15+L9+L61</f>
        <v>0</v>
      </c>
      <c r="M73" s="123">
        <f>M51+M43+M35+M25+M15+M9+M61</f>
        <v>0</v>
      </c>
      <c r="N73" s="123">
        <f>N51+N43+N35+N25+N15+N9+N61</f>
        <v>0</v>
      </c>
      <c r="O73" s="123">
        <f>O51+O43+O35+O25+O15+O9+O61</f>
        <v>0</v>
      </c>
      <c r="P73" s="123">
        <f>P51+P43+P35+P25+P15+P9+P61</f>
        <v>370520336.99000007</v>
      </c>
      <c r="Q73" s="99"/>
    </row>
    <row r="74" spans="1:17" ht="12" customHeight="1" x14ac:dyDescent="0.25">
      <c r="A74" s="117" t="s">
        <v>374</v>
      </c>
      <c r="B74" s="121"/>
      <c r="C74" s="121"/>
      <c r="D74" s="121"/>
      <c r="E74" s="144"/>
      <c r="F74" s="145"/>
      <c r="G74" s="145"/>
      <c r="H74" s="132"/>
      <c r="I74" s="132"/>
      <c r="J74" s="132"/>
      <c r="K74" s="132"/>
      <c r="L74" s="132"/>
      <c r="M74" s="132"/>
      <c r="N74" s="132"/>
      <c r="O74" s="132"/>
      <c r="P74" s="132"/>
      <c r="Q74" s="141"/>
    </row>
    <row r="75" spans="1:17" x14ac:dyDescent="0.25">
      <c r="A75" s="119" t="s">
        <v>442</v>
      </c>
      <c r="B75" s="131">
        <f t="shared" ref="B75:E75" si="3">SUM(B76:B77)</f>
        <v>0</v>
      </c>
      <c r="C75" s="131">
        <f t="shared" si="3"/>
        <v>0</v>
      </c>
      <c r="D75" s="131">
        <f t="shared" si="3"/>
        <v>232660122.10000002</v>
      </c>
      <c r="E75" s="131">
        <f t="shared" si="3"/>
        <v>56863145.019999981</v>
      </c>
      <c r="F75" s="131">
        <v>0</v>
      </c>
      <c r="G75" s="131">
        <v>0</v>
      </c>
      <c r="H75" s="131">
        <v>0</v>
      </c>
      <c r="I75" s="131">
        <v>0</v>
      </c>
      <c r="J75" s="131">
        <v>0</v>
      </c>
      <c r="K75" s="131">
        <v>0</v>
      </c>
      <c r="L75" s="131">
        <v>0</v>
      </c>
      <c r="M75" s="131">
        <v>0</v>
      </c>
      <c r="N75" s="131">
        <v>0</v>
      </c>
      <c r="O75" s="131">
        <v>0</v>
      </c>
      <c r="P75" s="147">
        <f>SUM(D75:O75)</f>
        <v>289523267.12</v>
      </c>
    </row>
    <row r="76" spans="1:17" ht="16.5" customHeight="1" x14ac:dyDescent="0.25">
      <c r="A76" s="115" t="s">
        <v>443</v>
      </c>
      <c r="B76" s="130">
        <v>0</v>
      </c>
      <c r="C76" s="130">
        <v>0</v>
      </c>
      <c r="D76" s="130">
        <v>232660122.10000002</v>
      </c>
      <c r="E76" s="130">
        <v>56863145.019999981</v>
      </c>
      <c r="F76" s="130">
        <v>0</v>
      </c>
      <c r="G76" s="130">
        <v>0</v>
      </c>
      <c r="H76" s="130">
        <v>0</v>
      </c>
      <c r="I76" s="130">
        <v>0</v>
      </c>
      <c r="J76" s="130">
        <v>0</v>
      </c>
      <c r="K76" s="130">
        <v>0</v>
      </c>
      <c r="L76" s="130">
        <v>0</v>
      </c>
      <c r="M76" s="130">
        <v>0</v>
      </c>
      <c r="N76" s="130">
        <v>0</v>
      </c>
      <c r="O76" s="130">
        <v>0</v>
      </c>
      <c r="P76" s="125">
        <f>SUM(D76:O76)</f>
        <v>289523267.12</v>
      </c>
    </row>
    <row r="77" spans="1:17" ht="14.25" customHeight="1" x14ac:dyDescent="0.25">
      <c r="A77" s="115" t="s">
        <v>444</v>
      </c>
      <c r="B77" s="130">
        <v>0</v>
      </c>
      <c r="C77" s="130">
        <v>0</v>
      </c>
      <c r="D77" s="130">
        <v>0</v>
      </c>
      <c r="E77" s="130">
        <v>0</v>
      </c>
      <c r="F77" s="130">
        <v>0</v>
      </c>
      <c r="G77" s="130">
        <v>0</v>
      </c>
      <c r="H77" s="130">
        <v>0</v>
      </c>
      <c r="I77" s="130">
        <v>0</v>
      </c>
      <c r="J77" s="130">
        <v>0</v>
      </c>
      <c r="K77" s="130">
        <v>0</v>
      </c>
      <c r="L77" s="130">
        <v>0</v>
      </c>
      <c r="M77" s="130">
        <v>0</v>
      </c>
      <c r="N77" s="130">
        <v>0</v>
      </c>
      <c r="O77" s="130">
        <v>0</v>
      </c>
      <c r="P77" s="125">
        <f t="shared" ref="P77:P81" si="4">SUM(D77:O77)</f>
        <v>0</v>
      </c>
    </row>
    <row r="78" spans="1:17" x14ac:dyDescent="0.25">
      <c r="A78" s="119" t="s">
        <v>445</v>
      </c>
      <c r="B78" s="131">
        <f>SUM(B79:B80)</f>
        <v>0</v>
      </c>
      <c r="C78" s="131">
        <f>SUM(C79:C80)</f>
        <v>0</v>
      </c>
      <c r="D78" s="131">
        <f t="shared" ref="D78:F78" si="5">SUM(D79:D80)</f>
        <v>0</v>
      </c>
      <c r="E78" s="131">
        <f t="shared" si="5"/>
        <v>11734400.13000001</v>
      </c>
      <c r="F78" s="131">
        <f t="shared" si="5"/>
        <v>127150200.55000004</v>
      </c>
      <c r="G78" s="131">
        <v>0</v>
      </c>
      <c r="H78" s="131">
        <v>0</v>
      </c>
      <c r="I78" s="131">
        <v>0</v>
      </c>
      <c r="J78" s="131">
        <v>0</v>
      </c>
      <c r="K78" s="131">
        <v>0</v>
      </c>
      <c r="L78" s="131">
        <v>0</v>
      </c>
      <c r="M78" s="131">
        <v>0</v>
      </c>
      <c r="N78" s="131">
        <v>0</v>
      </c>
      <c r="O78" s="131">
        <v>0</v>
      </c>
      <c r="P78" s="147">
        <f t="shared" si="4"/>
        <v>138884600.68000007</v>
      </c>
    </row>
    <row r="79" spans="1:17" ht="12.75" customHeight="1" x14ac:dyDescent="0.25">
      <c r="A79" s="115" t="s">
        <v>446</v>
      </c>
      <c r="B79" s="133">
        <v>0</v>
      </c>
      <c r="C79" s="133">
        <v>0</v>
      </c>
      <c r="D79" s="133">
        <v>0</v>
      </c>
      <c r="E79" s="133">
        <v>11734400.13000001</v>
      </c>
      <c r="F79" s="133">
        <v>127150200.55000004</v>
      </c>
      <c r="G79" s="133">
        <v>0</v>
      </c>
      <c r="H79" s="133">
        <v>0</v>
      </c>
      <c r="I79" s="133">
        <v>0</v>
      </c>
      <c r="J79" s="133">
        <v>0</v>
      </c>
      <c r="K79" s="133">
        <v>0</v>
      </c>
      <c r="L79" s="133">
        <v>0</v>
      </c>
      <c r="M79" s="133">
        <v>0</v>
      </c>
      <c r="N79" s="133">
        <v>0</v>
      </c>
      <c r="O79" s="133">
        <v>0</v>
      </c>
      <c r="P79" s="125">
        <f t="shared" si="4"/>
        <v>138884600.68000007</v>
      </c>
    </row>
    <row r="80" spans="1:17" x14ac:dyDescent="0.25">
      <c r="A80" s="115" t="s">
        <v>447</v>
      </c>
      <c r="B80" s="134">
        <v>0</v>
      </c>
      <c r="C80" s="134">
        <v>0</v>
      </c>
      <c r="D80" s="134">
        <v>0</v>
      </c>
      <c r="E80" s="134">
        <v>0</v>
      </c>
      <c r="F80" s="134">
        <v>0</v>
      </c>
      <c r="G80" s="134">
        <v>0</v>
      </c>
      <c r="H80" s="134">
        <v>0</v>
      </c>
      <c r="I80" s="134">
        <v>0</v>
      </c>
      <c r="J80" s="134">
        <v>0</v>
      </c>
      <c r="K80" s="134">
        <v>0</v>
      </c>
      <c r="L80" s="134">
        <v>0</v>
      </c>
      <c r="M80" s="134">
        <v>0</v>
      </c>
      <c r="N80" s="134">
        <v>0</v>
      </c>
      <c r="O80" s="134">
        <v>0</v>
      </c>
      <c r="P80" s="134">
        <f t="shared" si="4"/>
        <v>0</v>
      </c>
    </row>
    <row r="81" spans="1:17" x14ac:dyDescent="0.25">
      <c r="A81" s="119" t="s">
        <v>448</v>
      </c>
      <c r="B81" s="131">
        <f>SUM(B82)</f>
        <v>0</v>
      </c>
      <c r="C81" s="131">
        <f>SUM(C82)</f>
        <v>0</v>
      </c>
      <c r="D81" s="131">
        <v>0</v>
      </c>
      <c r="E81" s="131">
        <v>0</v>
      </c>
      <c r="F81" s="131">
        <v>0</v>
      </c>
      <c r="G81" s="131">
        <v>0</v>
      </c>
      <c r="H81" s="131">
        <v>0</v>
      </c>
      <c r="I81" s="131">
        <v>0</v>
      </c>
      <c r="J81" s="131">
        <v>0</v>
      </c>
      <c r="K81" s="131">
        <v>0</v>
      </c>
      <c r="L81" s="131">
        <v>0</v>
      </c>
      <c r="M81" s="131">
        <v>0</v>
      </c>
      <c r="N81" s="131">
        <v>0</v>
      </c>
      <c r="O81" s="131">
        <v>0</v>
      </c>
      <c r="P81" s="147">
        <f t="shared" si="4"/>
        <v>0</v>
      </c>
    </row>
    <row r="82" spans="1:17" ht="11.25" customHeight="1" x14ac:dyDescent="0.25">
      <c r="A82" s="115" t="s">
        <v>449</v>
      </c>
      <c r="B82" s="134">
        <v>0</v>
      </c>
      <c r="C82" s="134">
        <v>0</v>
      </c>
      <c r="D82" s="134">
        <v>0</v>
      </c>
      <c r="E82" s="134">
        <v>0</v>
      </c>
      <c r="F82" s="134">
        <v>0</v>
      </c>
      <c r="G82" s="134">
        <v>0</v>
      </c>
      <c r="H82" s="134">
        <v>0</v>
      </c>
      <c r="I82" s="134">
        <v>0</v>
      </c>
      <c r="J82" s="134">
        <v>0</v>
      </c>
      <c r="K82" s="134">
        <v>0</v>
      </c>
      <c r="L82" s="134">
        <v>0</v>
      </c>
      <c r="M82" s="134">
        <v>0</v>
      </c>
      <c r="N82" s="134">
        <v>0</v>
      </c>
      <c r="O82" s="134">
        <v>0</v>
      </c>
      <c r="P82" s="134">
        <f>SUM(D82:O82)</f>
        <v>0</v>
      </c>
    </row>
    <row r="83" spans="1:17" ht="15.95" customHeight="1" x14ac:dyDescent="0.25">
      <c r="A83" s="325" t="s">
        <v>375</v>
      </c>
      <c r="B83" s="324">
        <f t="shared" ref="B83:C83" si="6">B75+B78+B81</f>
        <v>0</v>
      </c>
      <c r="C83" s="324">
        <f t="shared" si="6"/>
        <v>0</v>
      </c>
      <c r="D83" s="324">
        <f>D75+D78+D81</f>
        <v>232660122.10000002</v>
      </c>
      <c r="E83" s="324">
        <f>E75+E78+E81</f>
        <v>68597545.149999991</v>
      </c>
      <c r="F83" s="324">
        <f>F75+F78+F81</f>
        <v>127150200.55000004</v>
      </c>
      <c r="G83" s="324">
        <f t="shared" ref="G83:P83" si="7">G75+G78+G81</f>
        <v>0</v>
      </c>
      <c r="H83" s="324">
        <f t="shared" si="7"/>
        <v>0</v>
      </c>
      <c r="I83" s="324">
        <f t="shared" si="7"/>
        <v>0</v>
      </c>
      <c r="J83" s="324">
        <f t="shared" si="7"/>
        <v>0</v>
      </c>
      <c r="K83" s="324">
        <f t="shared" si="7"/>
        <v>0</v>
      </c>
      <c r="L83" s="324">
        <f t="shared" si="7"/>
        <v>0</v>
      </c>
      <c r="M83" s="324">
        <f t="shared" si="7"/>
        <v>0</v>
      </c>
      <c r="N83" s="324">
        <f t="shared" si="7"/>
        <v>0</v>
      </c>
      <c r="O83" s="324">
        <f t="shared" si="7"/>
        <v>0</v>
      </c>
      <c r="P83" s="324">
        <f t="shared" si="7"/>
        <v>428407867.80000007</v>
      </c>
      <c r="Q83" s="99"/>
    </row>
    <row r="84" spans="1:17" ht="10.5" customHeight="1" x14ac:dyDescent="0.25">
      <c r="A84" s="124"/>
      <c r="B84" s="125"/>
      <c r="C84" s="125"/>
      <c r="D84" s="125"/>
      <c r="E84" s="133"/>
      <c r="H84" s="125"/>
      <c r="I84" s="125"/>
      <c r="J84" s="125"/>
      <c r="K84" s="124"/>
      <c r="L84" s="124"/>
      <c r="M84" s="125"/>
      <c r="N84" s="125"/>
      <c r="O84" s="125"/>
    </row>
    <row r="85" spans="1:17" ht="15.95" customHeight="1" x14ac:dyDescent="0.25">
      <c r="A85" s="126" t="s">
        <v>450</v>
      </c>
      <c r="B85" s="127">
        <f t="shared" ref="B85:C85" si="8">B83+B73</f>
        <v>4219452477.1931343</v>
      </c>
      <c r="C85" s="127">
        <f t="shared" si="8"/>
        <v>4219452477.1931343</v>
      </c>
      <c r="D85" s="127">
        <f>D83+D73</f>
        <v>367302977.03000003</v>
      </c>
      <c r="E85" s="127">
        <f t="shared" ref="E85:P85" si="9">E83+E73</f>
        <v>179234285.14999998</v>
      </c>
      <c r="F85" s="127">
        <f t="shared" si="9"/>
        <v>252390942.61000004</v>
      </c>
      <c r="G85" s="127">
        <f t="shared" si="9"/>
        <v>0</v>
      </c>
      <c r="H85" s="127">
        <f t="shared" si="9"/>
        <v>0</v>
      </c>
      <c r="I85" s="127">
        <f t="shared" si="9"/>
        <v>0</v>
      </c>
      <c r="J85" s="127">
        <f t="shared" si="9"/>
        <v>0</v>
      </c>
      <c r="K85" s="127">
        <f t="shared" si="9"/>
        <v>0</v>
      </c>
      <c r="L85" s="127">
        <f t="shared" si="9"/>
        <v>0</v>
      </c>
      <c r="M85" s="127">
        <f t="shared" si="9"/>
        <v>0</v>
      </c>
      <c r="N85" s="127">
        <f t="shared" si="9"/>
        <v>0</v>
      </c>
      <c r="O85" s="127">
        <f t="shared" si="9"/>
        <v>0</v>
      </c>
      <c r="P85" s="127">
        <f t="shared" si="9"/>
        <v>798928204.7900002</v>
      </c>
    </row>
    <row r="86" spans="1:17" x14ac:dyDescent="0.25">
      <c r="A86" s="135"/>
      <c r="B86" s="135"/>
      <c r="C86" s="135"/>
      <c r="D86" s="125"/>
      <c r="E86" s="125"/>
      <c r="F86" s="125"/>
      <c r="I86" s="154"/>
      <c r="J86" s="135"/>
      <c r="K86" s="135"/>
      <c r="L86" s="135"/>
      <c r="M86" s="135"/>
      <c r="N86" s="135"/>
      <c r="O86" s="135"/>
    </row>
    <row r="87" spans="1:17" x14ac:dyDescent="0.25">
      <c r="A87" s="137" t="s">
        <v>451</v>
      </c>
      <c r="B87" s="137"/>
      <c r="C87" s="137"/>
      <c r="D87" s="136"/>
      <c r="E87" s="200"/>
      <c r="F87" s="200"/>
      <c r="G87" s="200"/>
      <c r="H87" s="240"/>
      <c r="I87" s="240"/>
      <c r="J87" s="241"/>
      <c r="K87" s="241"/>
      <c r="L87" s="155"/>
      <c r="M87" s="241"/>
      <c r="N87" s="200"/>
      <c r="O87" s="155"/>
      <c r="P87" s="156"/>
    </row>
    <row r="88" spans="1:17" x14ac:dyDescent="0.25">
      <c r="A88" s="138" t="s">
        <v>452</v>
      </c>
      <c r="B88" s="138"/>
      <c r="C88" s="138"/>
      <c r="D88" s="136"/>
      <c r="E88" s="326" t="s">
        <v>457</v>
      </c>
      <c r="F88" s="326"/>
      <c r="G88" s="326"/>
      <c r="H88" s="326"/>
      <c r="I88" s="326"/>
      <c r="J88" s="326"/>
      <c r="K88" s="326"/>
      <c r="L88" s="326"/>
      <c r="M88" s="326"/>
      <c r="N88" s="326"/>
      <c r="O88" s="326"/>
      <c r="P88" s="326"/>
    </row>
    <row r="89" spans="1:17" x14ac:dyDescent="0.25">
      <c r="A89" s="137" t="s">
        <v>523</v>
      </c>
      <c r="B89" s="137"/>
      <c r="C89" s="139"/>
      <c r="D89" s="136"/>
      <c r="E89" s="327" t="s">
        <v>453</v>
      </c>
      <c r="F89" s="327"/>
      <c r="G89" s="327"/>
      <c r="H89" s="327"/>
      <c r="I89" s="327"/>
      <c r="J89" s="327"/>
      <c r="K89" s="327"/>
      <c r="L89" s="327"/>
      <c r="M89" s="327"/>
      <c r="N89" s="327"/>
      <c r="O89" s="327"/>
      <c r="P89" s="327"/>
    </row>
    <row r="90" spans="1:17" x14ac:dyDescent="0.25">
      <c r="A90" s="140"/>
      <c r="B90" s="140"/>
      <c r="C90" s="140"/>
      <c r="D90" s="136"/>
      <c r="E90" s="125"/>
      <c r="F90" s="125"/>
      <c r="K90" s="135"/>
      <c r="L90" s="135"/>
      <c r="M90" s="135"/>
    </row>
    <row r="91" spans="1:17" x14ac:dyDescent="0.25">
      <c r="A91" s="142">
        <v>45033</v>
      </c>
      <c r="B91" s="142"/>
      <c r="C91" s="142"/>
      <c r="E91" s="125"/>
      <c r="F91" s="125"/>
    </row>
    <row r="92" spans="1:17" x14ac:dyDescent="0.25">
      <c r="E92" s="125"/>
      <c r="F92" s="125"/>
    </row>
    <row r="93" spans="1:17" x14ac:dyDescent="0.25">
      <c r="C93" s="181"/>
      <c r="D93" s="181"/>
      <c r="E93" s="181"/>
      <c r="F93" s="181"/>
      <c r="G93" s="181"/>
      <c r="H93" s="181"/>
      <c r="I93" s="181"/>
      <c r="J93" s="181"/>
      <c r="K93" s="181"/>
      <c r="L93" s="181"/>
      <c r="M93" s="128"/>
      <c r="N93" s="128"/>
      <c r="O93" s="128"/>
      <c r="P93" s="128"/>
    </row>
  </sheetData>
  <mergeCells count="10">
    <mergeCell ref="E88:P88"/>
    <mergeCell ref="E89:P89"/>
    <mergeCell ref="A1:P1"/>
    <mergeCell ref="A2:P2"/>
    <mergeCell ref="A3:P3"/>
    <mergeCell ref="A4:P4"/>
    <mergeCell ref="A5:A6"/>
    <mergeCell ref="B5:B6"/>
    <mergeCell ref="C5:C6"/>
    <mergeCell ref="D5:P5"/>
  </mergeCells>
  <printOptions horizontalCentered="1"/>
  <pageMargins left="0.19685039370078741" right="0.19685039370078741" top="0.59055118110236227" bottom="0.59055118110236227" header="0.31496062992125984" footer="0.19685039370078741"/>
  <pageSetup scale="68" fitToHeight="0" orientation="portrait" r:id="rId1"/>
  <headerFooter>
    <oddFooter>&amp;C&amp;8&amp;P de &amp;N</oddFooter>
  </headerFooter>
  <rowBreaks count="1" manualBreakCount="1">
    <brk id="50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269"/>
  <sheetViews>
    <sheetView zoomScaleNormal="100" workbookViewId="0">
      <selection activeCell="B24" sqref="B24:B25"/>
    </sheetView>
  </sheetViews>
  <sheetFormatPr baseColWidth="10" defaultRowHeight="15" x14ac:dyDescent="0.25"/>
  <cols>
    <col min="1" max="1" width="11.28515625" customWidth="1"/>
    <col min="2" max="2" width="35.7109375" customWidth="1"/>
    <col min="3" max="3" width="13" customWidth="1"/>
    <col min="4" max="5" width="12.7109375" customWidth="1"/>
    <col min="6" max="6" width="11.5703125" customWidth="1"/>
    <col min="7" max="7" width="9.28515625" customWidth="1"/>
    <col min="8" max="10" width="12.7109375" customWidth="1"/>
    <col min="11" max="11" width="8.7109375" customWidth="1"/>
  </cols>
  <sheetData>
    <row r="1" spans="1:82" x14ac:dyDescent="0.25">
      <c r="A1" s="340" t="s">
        <v>311</v>
      </c>
      <c r="B1" s="340"/>
      <c r="C1" s="340"/>
      <c r="D1" s="340"/>
      <c r="E1" s="340"/>
      <c r="F1" s="340"/>
      <c r="G1" s="340"/>
      <c r="H1" s="340"/>
      <c r="I1" s="340"/>
      <c r="J1" s="340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</row>
    <row r="2" spans="1:82" x14ac:dyDescent="0.25">
      <c r="A2" s="340" t="s">
        <v>312</v>
      </c>
      <c r="B2" s="340"/>
      <c r="C2" s="340"/>
      <c r="D2" s="340"/>
      <c r="E2" s="340"/>
      <c r="F2" s="340"/>
      <c r="G2" s="340"/>
      <c r="H2" s="340"/>
      <c r="I2" s="340"/>
      <c r="J2" s="340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</row>
    <row r="3" spans="1:82" x14ac:dyDescent="0.25">
      <c r="A3" s="340" t="s">
        <v>313</v>
      </c>
      <c r="B3" s="340"/>
      <c r="C3" s="340"/>
      <c r="D3" s="340"/>
      <c r="E3" s="340"/>
      <c r="F3" s="340"/>
      <c r="G3" s="340"/>
      <c r="H3" s="340"/>
      <c r="I3" s="340"/>
      <c r="J3" s="340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</row>
    <row r="4" spans="1:82" x14ac:dyDescent="0.25">
      <c r="A4" s="340" t="s">
        <v>314</v>
      </c>
      <c r="B4" s="340"/>
      <c r="C4" s="340"/>
      <c r="D4" s="340"/>
      <c r="E4" s="340"/>
      <c r="F4" s="340"/>
      <c r="G4" s="340"/>
      <c r="H4" s="340"/>
      <c r="I4" s="340"/>
      <c r="J4" s="340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</row>
    <row r="5" spans="1:82" x14ac:dyDescent="0.25">
      <c r="A5" s="340" t="s">
        <v>679</v>
      </c>
      <c r="B5" s="340"/>
      <c r="C5" s="340"/>
      <c r="D5" s="340"/>
      <c r="E5" s="340"/>
      <c r="F5" s="340"/>
      <c r="G5" s="340"/>
      <c r="H5" s="340"/>
      <c r="I5" s="340"/>
      <c r="J5" s="340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</row>
    <row r="6" spans="1:82" ht="15.75" thickBot="1" x14ac:dyDescent="0.3"/>
    <row r="7" spans="1:82" x14ac:dyDescent="0.25">
      <c r="A7" s="336" t="s">
        <v>0</v>
      </c>
      <c r="B7" s="336" t="s">
        <v>1</v>
      </c>
      <c r="C7" s="294" t="s">
        <v>2</v>
      </c>
      <c r="D7" s="294" t="s">
        <v>3</v>
      </c>
      <c r="E7" s="295" t="s">
        <v>4</v>
      </c>
      <c r="F7" s="338" t="s">
        <v>602</v>
      </c>
      <c r="G7" s="334" t="s">
        <v>603</v>
      </c>
      <c r="H7" s="295" t="s">
        <v>664</v>
      </c>
      <c r="I7" s="295" t="s">
        <v>4</v>
      </c>
      <c r="J7" s="338" t="s">
        <v>5</v>
      </c>
      <c r="K7" s="334" t="s">
        <v>576</v>
      </c>
    </row>
    <row r="8" spans="1:82" ht="15.75" thickBot="1" x14ac:dyDescent="0.3">
      <c r="A8" s="337"/>
      <c r="B8" s="337"/>
      <c r="C8" s="296" t="s">
        <v>522</v>
      </c>
      <c r="D8" s="296" t="s">
        <v>522</v>
      </c>
      <c r="E8" s="296" t="s">
        <v>522</v>
      </c>
      <c r="F8" s="339"/>
      <c r="G8" s="335"/>
      <c r="H8" s="296" t="s">
        <v>665</v>
      </c>
      <c r="I8" s="296" t="s">
        <v>665</v>
      </c>
      <c r="J8" s="339"/>
      <c r="K8" s="335"/>
    </row>
    <row r="9" spans="1:82" x14ac:dyDescent="0.25">
      <c r="A9" s="292" t="s">
        <v>663</v>
      </c>
      <c r="B9" s="293"/>
      <c r="C9" s="297"/>
      <c r="D9" s="298"/>
      <c r="E9" s="299"/>
      <c r="F9" s="299"/>
      <c r="G9" s="300"/>
      <c r="H9" s="299"/>
      <c r="I9" s="299"/>
      <c r="J9" s="299"/>
      <c r="K9" s="301"/>
    </row>
    <row r="10" spans="1:82" x14ac:dyDescent="0.25">
      <c r="A10" s="1"/>
      <c r="B10" s="2" t="s">
        <v>6</v>
      </c>
      <c r="C10" s="3">
        <v>195516186.68000001</v>
      </c>
      <c r="D10" s="3">
        <v>195516186.68000001</v>
      </c>
      <c r="E10" s="4">
        <v>152620047.60906997</v>
      </c>
      <c r="F10" s="5">
        <v>42896139.070930034</v>
      </c>
      <c r="G10" s="159">
        <v>1.2810649042700257</v>
      </c>
      <c r="H10" s="5">
        <v>515819105.5</v>
      </c>
      <c r="I10" s="5">
        <v>456316799.83930779</v>
      </c>
      <c r="J10" s="5">
        <v>59502305.660692215</v>
      </c>
      <c r="K10" s="159">
        <v>1.1303969209146933</v>
      </c>
    </row>
    <row r="11" spans="1:82" x14ac:dyDescent="0.25">
      <c r="A11" s="1" t="s">
        <v>7</v>
      </c>
      <c r="B11" s="6" t="s">
        <v>8</v>
      </c>
      <c r="C11" s="8">
        <v>147206982.06999999</v>
      </c>
      <c r="D11" s="8">
        <v>147206982.06999999</v>
      </c>
      <c r="E11" s="9">
        <v>149242047.60906997</v>
      </c>
      <c r="F11" s="10">
        <v>-2035065.5390699804</v>
      </c>
      <c r="G11" s="160">
        <v>0.98636399344773995</v>
      </c>
      <c r="H11" s="10">
        <v>453098478.75999999</v>
      </c>
      <c r="I11" s="10">
        <v>449407429.80930781</v>
      </c>
      <c r="J11" s="10">
        <v>3691048.9506921768</v>
      </c>
      <c r="K11" s="160">
        <v>1.0082131462585262</v>
      </c>
    </row>
    <row r="12" spans="1:82" x14ac:dyDescent="0.25">
      <c r="A12" s="11" t="s">
        <v>9</v>
      </c>
      <c r="B12" s="6" t="s">
        <v>10</v>
      </c>
      <c r="C12" s="8">
        <v>48309204.609999999</v>
      </c>
      <c r="D12" s="8">
        <v>48309204.609999999</v>
      </c>
      <c r="E12" s="9">
        <v>3378000</v>
      </c>
      <c r="F12" s="10">
        <v>44931204.609999999</v>
      </c>
      <c r="G12" s="160">
        <v>14.301126290704559</v>
      </c>
      <c r="H12" s="10">
        <v>62666802.619999997</v>
      </c>
      <c r="I12" s="10">
        <v>6909370.0300000003</v>
      </c>
      <c r="J12" s="10">
        <v>55757432.589999996</v>
      </c>
      <c r="K12" s="160">
        <v>9.0698287033268059</v>
      </c>
    </row>
    <row r="13" spans="1:82" x14ac:dyDescent="0.25">
      <c r="A13" s="11"/>
      <c r="B13" s="12"/>
      <c r="C13" s="7"/>
      <c r="D13" s="7"/>
      <c r="E13" s="13"/>
      <c r="F13" s="5"/>
      <c r="G13" s="159"/>
      <c r="H13" s="10"/>
      <c r="I13" s="10"/>
      <c r="J13" s="10"/>
      <c r="K13" s="159"/>
    </row>
    <row r="14" spans="1:82" x14ac:dyDescent="0.25">
      <c r="A14" s="14"/>
      <c r="B14" s="2" t="s">
        <v>11</v>
      </c>
      <c r="C14" s="3">
        <v>8247951.2300000004</v>
      </c>
      <c r="D14" s="3">
        <v>8247951.2300000004</v>
      </c>
      <c r="E14" s="4">
        <v>3492222.3185714288</v>
      </c>
      <c r="F14" s="5">
        <v>4755728.9114285717</v>
      </c>
      <c r="G14" s="159">
        <v>2.3618058867953198</v>
      </c>
      <c r="H14" s="5">
        <v>23631734.740000002</v>
      </c>
      <c r="I14" s="5">
        <v>10476666.955714285</v>
      </c>
      <c r="J14" s="5">
        <v>13155067.784285713</v>
      </c>
      <c r="K14" s="159">
        <v>2.2556539059505516</v>
      </c>
    </row>
    <row r="15" spans="1:82" x14ac:dyDescent="0.25">
      <c r="A15" s="1" t="s">
        <v>12</v>
      </c>
      <c r="B15" s="15" t="s">
        <v>13</v>
      </c>
      <c r="C15" s="8">
        <v>5985637.54</v>
      </c>
      <c r="D15" s="8">
        <v>5985637.54</v>
      </c>
      <c r="E15" s="9">
        <v>2150729.7428571428</v>
      </c>
      <c r="F15" s="10">
        <v>3834907.7971428572</v>
      </c>
      <c r="G15" s="161">
        <v>2.7830728430101885</v>
      </c>
      <c r="H15" s="10">
        <v>17672973.419999998</v>
      </c>
      <c r="I15" s="10">
        <v>6452189.228571428</v>
      </c>
      <c r="J15" s="10">
        <v>11220784.19142857</v>
      </c>
      <c r="K15" s="161">
        <v>2.7390661981426345</v>
      </c>
    </row>
    <row r="16" spans="1:82" x14ac:dyDescent="0.25">
      <c r="A16" s="1" t="s">
        <v>14</v>
      </c>
      <c r="B16" s="15" t="s">
        <v>15</v>
      </c>
      <c r="C16" s="8">
        <v>2262313.69</v>
      </c>
      <c r="D16" s="8">
        <v>2262313.69</v>
      </c>
      <c r="E16" s="9">
        <v>1341492.5757142857</v>
      </c>
      <c r="F16" s="10">
        <v>920821.11428571423</v>
      </c>
      <c r="G16" s="160">
        <v>1.6864153637193389</v>
      </c>
      <c r="H16" s="10">
        <v>5958761.3200000003</v>
      </c>
      <c r="I16" s="10">
        <v>4024477.7271428574</v>
      </c>
      <c r="J16" s="10">
        <v>1934283.5928571429</v>
      </c>
      <c r="K16" s="160">
        <v>1.4806297174441987</v>
      </c>
    </row>
    <row r="17" spans="1:11" x14ac:dyDescent="0.25">
      <c r="A17" s="1"/>
      <c r="B17" s="169"/>
      <c r="C17" s="7"/>
      <c r="D17" s="7"/>
      <c r="E17" s="13"/>
      <c r="F17" s="5"/>
      <c r="G17" s="159"/>
      <c r="H17" s="10"/>
      <c r="I17" s="10"/>
      <c r="J17" s="10"/>
      <c r="K17" s="159"/>
    </row>
    <row r="18" spans="1:11" x14ac:dyDescent="0.25">
      <c r="A18" s="16"/>
      <c r="B18" s="2" t="s">
        <v>535</v>
      </c>
      <c r="C18" s="3">
        <v>0</v>
      </c>
      <c r="D18" s="3">
        <v>0</v>
      </c>
      <c r="E18" s="4">
        <v>80000</v>
      </c>
      <c r="F18" s="5">
        <v>-80000</v>
      </c>
      <c r="G18" s="159">
        <v>0</v>
      </c>
      <c r="H18" s="5">
        <v>0</v>
      </c>
      <c r="I18" s="5">
        <v>160000</v>
      </c>
      <c r="J18" s="5">
        <v>-160000</v>
      </c>
      <c r="K18" s="159">
        <v>0</v>
      </c>
    </row>
    <row r="19" spans="1:11" x14ac:dyDescent="0.25">
      <c r="A19" s="11" t="s">
        <v>577</v>
      </c>
      <c r="B19" s="6" t="s">
        <v>578</v>
      </c>
      <c r="C19" s="8">
        <v>0</v>
      </c>
      <c r="D19" s="8">
        <v>0</v>
      </c>
      <c r="E19" s="9">
        <v>80000</v>
      </c>
      <c r="F19" s="10">
        <v>-80000</v>
      </c>
      <c r="G19" s="160">
        <v>0</v>
      </c>
      <c r="H19" s="10">
        <v>0</v>
      </c>
      <c r="I19" s="10">
        <v>160000</v>
      </c>
      <c r="J19" s="10">
        <v>-160000</v>
      </c>
      <c r="K19" s="160">
        <v>0</v>
      </c>
    </row>
    <row r="20" spans="1:11" x14ac:dyDescent="0.25">
      <c r="A20" s="11" t="s">
        <v>536</v>
      </c>
      <c r="B20" s="6" t="s">
        <v>537</v>
      </c>
      <c r="C20" s="8">
        <v>0</v>
      </c>
      <c r="D20" s="8">
        <v>0</v>
      </c>
      <c r="E20" s="9">
        <v>0</v>
      </c>
      <c r="F20" s="5">
        <v>0</v>
      </c>
      <c r="G20" s="159" t="s">
        <v>16</v>
      </c>
      <c r="H20" s="10">
        <v>0</v>
      </c>
      <c r="I20" s="10">
        <v>0</v>
      </c>
      <c r="J20" s="8">
        <v>0</v>
      </c>
      <c r="K20" s="159" t="s">
        <v>16</v>
      </c>
    </row>
    <row r="21" spans="1:11" x14ac:dyDescent="0.25">
      <c r="A21" s="17"/>
      <c r="B21" s="18"/>
      <c r="C21" s="7"/>
      <c r="D21" s="7"/>
      <c r="E21" s="19"/>
      <c r="F21" s="5"/>
      <c r="G21" s="159"/>
      <c r="H21" s="10"/>
      <c r="I21" s="10"/>
      <c r="J21" s="10"/>
      <c r="K21" s="159"/>
    </row>
    <row r="22" spans="1:11" x14ac:dyDescent="0.25">
      <c r="A22" s="1"/>
      <c r="B22" s="2" t="s">
        <v>17</v>
      </c>
      <c r="C22" s="3">
        <v>2295711.46</v>
      </c>
      <c r="D22" s="3">
        <v>2295711.46</v>
      </c>
      <c r="E22" s="5">
        <v>36329333.333333336</v>
      </c>
      <c r="F22" s="5">
        <v>-34033621.873333335</v>
      </c>
      <c r="G22" s="159">
        <v>6.3191675964326344E-2</v>
      </c>
      <c r="H22" s="5">
        <v>66402078.829999998</v>
      </c>
      <c r="I22" s="5">
        <v>168788500.00000003</v>
      </c>
      <c r="J22" s="5">
        <v>-102386421.17</v>
      </c>
      <c r="K22" s="159">
        <v>0.39340404606948925</v>
      </c>
    </row>
    <row r="23" spans="1:11" x14ac:dyDescent="0.25">
      <c r="A23" s="17" t="s">
        <v>571</v>
      </c>
      <c r="B23" s="6" t="s">
        <v>572</v>
      </c>
      <c r="C23" s="8">
        <v>0</v>
      </c>
      <c r="D23" s="8">
        <v>0</v>
      </c>
      <c r="E23" s="9">
        <v>0</v>
      </c>
      <c r="F23" s="5">
        <v>0</v>
      </c>
      <c r="G23" s="159" t="s">
        <v>16</v>
      </c>
      <c r="H23" s="10">
        <v>0</v>
      </c>
      <c r="I23" s="10">
        <v>0</v>
      </c>
      <c r="J23" s="8">
        <v>0</v>
      </c>
      <c r="K23" s="159" t="s">
        <v>16</v>
      </c>
    </row>
    <row r="24" spans="1:11" x14ac:dyDescent="0.25">
      <c r="A24" s="11" t="s">
        <v>573</v>
      </c>
      <c r="B24" s="6" t="s">
        <v>574</v>
      </c>
      <c r="C24" s="8">
        <v>0</v>
      </c>
      <c r="D24" s="8">
        <v>0</v>
      </c>
      <c r="E24" s="9">
        <v>0</v>
      </c>
      <c r="F24" s="5">
        <v>0</v>
      </c>
      <c r="G24" s="159" t="s">
        <v>16</v>
      </c>
      <c r="H24" s="10">
        <v>0</v>
      </c>
      <c r="I24" s="10">
        <v>0</v>
      </c>
      <c r="J24" s="8">
        <v>0</v>
      </c>
      <c r="K24" s="159" t="s">
        <v>16</v>
      </c>
    </row>
    <row r="25" spans="1:11" x14ac:dyDescent="0.25">
      <c r="A25" s="17" t="s">
        <v>18</v>
      </c>
      <c r="B25" s="6" t="s">
        <v>19</v>
      </c>
      <c r="C25" s="8">
        <v>85482.54</v>
      </c>
      <c r="D25" s="8">
        <v>85482.54</v>
      </c>
      <c r="E25" s="9">
        <v>0</v>
      </c>
      <c r="F25" s="10">
        <v>85482.54</v>
      </c>
      <c r="G25" s="161" t="s">
        <v>16</v>
      </c>
      <c r="H25" s="10">
        <v>213501.83000000002</v>
      </c>
      <c r="I25" s="10">
        <v>0</v>
      </c>
      <c r="J25" s="10">
        <v>213501.83000000002</v>
      </c>
      <c r="K25" s="161" t="s">
        <v>16</v>
      </c>
    </row>
    <row r="26" spans="1:11" x14ac:dyDescent="0.25">
      <c r="A26" s="17" t="s">
        <v>563</v>
      </c>
      <c r="B26" s="6" t="s">
        <v>564</v>
      </c>
      <c r="C26" s="8">
        <v>0</v>
      </c>
      <c r="D26" s="8">
        <v>0</v>
      </c>
      <c r="E26" s="9">
        <v>0</v>
      </c>
      <c r="F26" s="10">
        <v>0</v>
      </c>
      <c r="G26" s="160" t="s">
        <v>16</v>
      </c>
      <c r="H26" s="10">
        <v>0</v>
      </c>
      <c r="I26" s="10">
        <v>0</v>
      </c>
      <c r="J26" s="8">
        <v>0</v>
      </c>
      <c r="K26" s="160" t="s">
        <v>16</v>
      </c>
    </row>
    <row r="27" spans="1:11" x14ac:dyDescent="0.25">
      <c r="A27" s="17" t="s">
        <v>565</v>
      </c>
      <c r="B27" s="6" t="s">
        <v>566</v>
      </c>
      <c r="C27" s="8">
        <v>0</v>
      </c>
      <c r="D27" s="8">
        <v>0</v>
      </c>
      <c r="E27" s="9">
        <v>0</v>
      </c>
      <c r="F27" s="10">
        <v>0</v>
      </c>
      <c r="G27" s="160" t="s">
        <v>16</v>
      </c>
      <c r="H27" s="10">
        <v>0</v>
      </c>
      <c r="I27" s="10">
        <v>0</v>
      </c>
      <c r="J27" s="8">
        <v>0</v>
      </c>
      <c r="K27" s="160" t="s">
        <v>16</v>
      </c>
    </row>
    <row r="28" spans="1:11" ht="24.75" x14ac:dyDescent="0.25">
      <c r="A28" s="17" t="s">
        <v>20</v>
      </c>
      <c r="B28" s="6" t="s">
        <v>21</v>
      </c>
      <c r="C28" s="8">
        <v>1035263.04</v>
      </c>
      <c r="D28" s="8">
        <v>1035263.04</v>
      </c>
      <c r="E28" s="9">
        <v>1171000</v>
      </c>
      <c r="F28" s="10">
        <v>-135736.95999999996</v>
      </c>
      <c r="G28" s="160">
        <v>0.8840845772843724</v>
      </c>
      <c r="H28" s="10">
        <v>6090479.3700000001</v>
      </c>
      <c r="I28" s="10">
        <v>3351000</v>
      </c>
      <c r="J28" s="10">
        <v>2739479.37</v>
      </c>
      <c r="K28" s="160">
        <v>1.8175110026857655</v>
      </c>
    </row>
    <row r="29" spans="1:11" x14ac:dyDescent="0.25">
      <c r="A29" s="17" t="s">
        <v>22</v>
      </c>
      <c r="B29" s="6" t="s">
        <v>23</v>
      </c>
      <c r="C29" s="8">
        <v>3692.46</v>
      </c>
      <c r="D29" s="8">
        <v>3692.46</v>
      </c>
      <c r="E29" s="9">
        <v>0</v>
      </c>
      <c r="F29" s="10">
        <v>3692.46</v>
      </c>
      <c r="G29" s="160" t="s">
        <v>16</v>
      </c>
      <c r="H29" s="10">
        <v>13571.349999999999</v>
      </c>
      <c r="I29" s="10">
        <v>0</v>
      </c>
      <c r="J29" s="10">
        <v>13571.349999999999</v>
      </c>
      <c r="K29" s="160" t="s">
        <v>16</v>
      </c>
    </row>
    <row r="30" spans="1:11" x14ac:dyDescent="0.25">
      <c r="A30" s="17" t="s">
        <v>24</v>
      </c>
      <c r="B30" s="6" t="s">
        <v>25</v>
      </c>
      <c r="C30" s="8">
        <v>0</v>
      </c>
      <c r="D30" s="8">
        <v>0</v>
      </c>
      <c r="E30" s="9">
        <v>0</v>
      </c>
      <c r="F30" s="10">
        <v>0</v>
      </c>
      <c r="G30" s="160" t="s">
        <v>16</v>
      </c>
      <c r="H30" s="10">
        <v>57510000</v>
      </c>
      <c r="I30" s="10">
        <v>60142500</v>
      </c>
      <c r="J30" s="10">
        <v>-2632500</v>
      </c>
      <c r="K30" s="160">
        <v>0.95622895622895621</v>
      </c>
    </row>
    <row r="31" spans="1:11" x14ac:dyDescent="0.25">
      <c r="A31" s="17" t="s">
        <v>641</v>
      </c>
      <c r="B31" s="6" t="s">
        <v>642</v>
      </c>
      <c r="C31" s="8">
        <v>0</v>
      </c>
      <c r="D31" s="8">
        <v>0</v>
      </c>
      <c r="E31" s="9">
        <v>0</v>
      </c>
      <c r="F31" s="10">
        <v>0</v>
      </c>
      <c r="G31" s="160" t="s">
        <v>16</v>
      </c>
      <c r="H31" s="10">
        <v>0</v>
      </c>
      <c r="I31" s="10">
        <v>0</v>
      </c>
      <c r="J31" s="10">
        <v>0</v>
      </c>
      <c r="K31" s="160" t="s">
        <v>16</v>
      </c>
    </row>
    <row r="32" spans="1:11" ht="24.75" x14ac:dyDescent="0.25">
      <c r="A32" s="17" t="s">
        <v>26</v>
      </c>
      <c r="B32" s="6" t="s">
        <v>538</v>
      </c>
      <c r="C32" s="8">
        <v>848000</v>
      </c>
      <c r="D32" s="8">
        <v>848000</v>
      </c>
      <c r="E32" s="9">
        <v>700000</v>
      </c>
      <c r="F32" s="10">
        <v>148000</v>
      </c>
      <c r="G32" s="160">
        <v>1.2114285714285715</v>
      </c>
      <c r="H32" s="10">
        <v>2061500</v>
      </c>
      <c r="I32" s="10">
        <v>1920000</v>
      </c>
      <c r="J32" s="10">
        <v>141500</v>
      </c>
      <c r="K32" s="160">
        <v>1.0736979166666667</v>
      </c>
    </row>
    <row r="33" spans="1:11" x14ac:dyDescent="0.25">
      <c r="A33" s="17" t="s">
        <v>27</v>
      </c>
      <c r="B33" s="6" t="s">
        <v>28</v>
      </c>
      <c r="C33" s="8">
        <v>0</v>
      </c>
      <c r="D33" s="8">
        <v>0</v>
      </c>
      <c r="E33" s="9">
        <v>0</v>
      </c>
      <c r="F33" s="10">
        <v>0</v>
      </c>
      <c r="G33" s="160" t="s">
        <v>16</v>
      </c>
      <c r="H33" s="10">
        <v>0</v>
      </c>
      <c r="I33" s="10">
        <v>0</v>
      </c>
      <c r="J33" s="8">
        <v>0</v>
      </c>
      <c r="K33" s="160" t="s">
        <v>16</v>
      </c>
    </row>
    <row r="34" spans="1:11" ht="24.75" x14ac:dyDescent="0.25">
      <c r="A34" s="17" t="s">
        <v>643</v>
      </c>
      <c r="B34" s="6" t="s">
        <v>644</v>
      </c>
      <c r="C34" s="8">
        <v>0</v>
      </c>
      <c r="D34" s="8">
        <v>0</v>
      </c>
      <c r="E34" s="9">
        <v>0</v>
      </c>
      <c r="F34" s="10">
        <v>0</v>
      </c>
      <c r="G34" s="160" t="s">
        <v>16</v>
      </c>
      <c r="H34" s="10">
        <v>0</v>
      </c>
      <c r="I34" s="10">
        <v>0</v>
      </c>
      <c r="J34" s="10">
        <v>0</v>
      </c>
      <c r="K34" s="160" t="s">
        <v>16</v>
      </c>
    </row>
    <row r="35" spans="1:11" x14ac:dyDescent="0.25">
      <c r="A35" s="17" t="s">
        <v>29</v>
      </c>
      <c r="B35" s="6" t="s">
        <v>30</v>
      </c>
      <c r="C35" s="8">
        <v>323273.42</v>
      </c>
      <c r="D35" s="8">
        <v>323273.42</v>
      </c>
      <c r="E35" s="9">
        <v>34458333.333333336</v>
      </c>
      <c r="F35" s="10">
        <v>-34135059.913333334</v>
      </c>
      <c r="G35" s="160">
        <v>9.3815744619105187E-3</v>
      </c>
      <c r="H35" s="10">
        <v>513026.27999999997</v>
      </c>
      <c r="I35" s="10">
        <v>103375000</v>
      </c>
      <c r="J35" s="10">
        <v>-102861973.72</v>
      </c>
      <c r="K35" s="160">
        <v>4.9627693349455866E-3</v>
      </c>
    </row>
    <row r="36" spans="1:11" x14ac:dyDescent="0.25">
      <c r="A36" s="1"/>
      <c r="B36" s="2"/>
      <c r="C36" s="20"/>
      <c r="D36" s="20"/>
      <c r="E36" s="19"/>
      <c r="F36" s="10"/>
      <c r="G36" s="255"/>
      <c r="H36" s="256"/>
      <c r="I36" s="256"/>
      <c r="J36" s="10"/>
      <c r="K36" s="255"/>
    </row>
    <row r="37" spans="1:11" x14ac:dyDescent="0.25">
      <c r="A37" s="22"/>
      <c r="B37" s="22" t="s">
        <v>31</v>
      </c>
      <c r="C37" s="23">
        <v>206059849.37</v>
      </c>
      <c r="D37" s="23">
        <v>206059849.37</v>
      </c>
      <c r="E37" s="24">
        <v>192521603.26097474</v>
      </c>
      <c r="F37" s="25">
        <v>13538246.10902527</v>
      </c>
      <c r="G37" s="57">
        <v>1.0703206594985257</v>
      </c>
      <c r="H37" s="24">
        <v>605852919.06999993</v>
      </c>
      <c r="I37" s="24">
        <v>635741966.79502213</v>
      </c>
      <c r="J37" s="211">
        <v>-29889047.725022197</v>
      </c>
      <c r="K37" s="57">
        <v>0.95298556759481778</v>
      </c>
    </row>
    <row r="38" spans="1:11" x14ac:dyDescent="0.25">
      <c r="A38" s="183"/>
      <c r="B38" s="184" t="s">
        <v>32</v>
      </c>
      <c r="C38" s="207"/>
      <c r="D38" s="207"/>
      <c r="E38" s="208"/>
      <c r="F38" s="209"/>
      <c r="G38" s="209"/>
      <c r="H38" s="209"/>
      <c r="I38" s="209"/>
      <c r="J38" s="209"/>
      <c r="K38" s="307"/>
    </row>
    <row r="39" spans="1:11" x14ac:dyDescent="0.25">
      <c r="A39" s="185" t="s">
        <v>482</v>
      </c>
      <c r="B39" s="186" t="s">
        <v>33</v>
      </c>
      <c r="C39" s="210">
        <v>87481971.060000002</v>
      </c>
      <c r="D39" s="210">
        <v>77892264.390000001</v>
      </c>
      <c r="E39" s="211">
        <v>85752711.962011188</v>
      </c>
      <c r="F39" s="211">
        <v>-1729259.0979888141</v>
      </c>
      <c r="G39" s="212">
        <v>1.0201656490905486</v>
      </c>
      <c r="H39" s="211">
        <v>240596933.68000001</v>
      </c>
      <c r="I39" s="211">
        <v>257003138.9160336</v>
      </c>
      <c r="J39" s="211">
        <v>16406205.236033589</v>
      </c>
      <c r="K39" s="212">
        <v>0.93616340522053421</v>
      </c>
    </row>
    <row r="40" spans="1:11" x14ac:dyDescent="0.25">
      <c r="A40" s="28" t="s">
        <v>34</v>
      </c>
      <c r="B40" s="34" t="s">
        <v>33</v>
      </c>
      <c r="C40" s="3">
        <v>87481971.060000002</v>
      </c>
      <c r="D40" s="3">
        <v>77892264.390000001</v>
      </c>
      <c r="E40" s="30">
        <v>85752711.962011188</v>
      </c>
      <c r="F40" s="30">
        <v>-1729259.0979888141</v>
      </c>
      <c r="G40" s="213">
        <v>1.0201656490905486</v>
      </c>
      <c r="H40" s="308">
        <v>240596933.68000001</v>
      </c>
      <c r="I40" s="30">
        <v>257003138.9160336</v>
      </c>
      <c r="J40" s="30">
        <v>16406205.236033589</v>
      </c>
      <c r="K40" s="213">
        <v>0.93616340522053421</v>
      </c>
    </row>
    <row r="41" spans="1:11" x14ac:dyDescent="0.25">
      <c r="A41" s="31" t="s">
        <v>35</v>
      </c>
      <c r="B41" s="29" t="s">
        <v>36</v>
      </c>
      <c r="C41" s="3">
        <v>63380464.770000003</v>
      </c>
      <c r="D41" s="3">
        <v>53790758.100000009</v>
      </c>
      <c r="E41" s="30">
        <v>68194769.697605535</v>
      </c>
      <c r="F41" s="30">
        <v>4814304.9276055321</v>
      </c>
      <c r="G41" s="213">
        <v>0.92940360457329074</v>
      </c>
      <c r="H41" s="30">
        <v>191969462.95000002</v>
      </c>
      <c r="I41" s="30">
        <v>204584309.09281659</v>
      </c>
      <c r="J41" s="30">
        <v>12614846.142816573</v>
      </c>
      <c r="K41" s="213">
        <v>0.93833913168241356</v>
      </c>
    </row>
    <row r="42" spans="1:11" x14ac:dyDescent="0.25">
      <c r="A42" s="1" t="s">
        <v>37</v>
      </c>
      <c r="B42" s="6" t="s">
        <v>38</v>
      </c>
      <c r="C42" s="193">
        <v>53490517.840000004</v>
      </c>
      <c r="D42" s="193">
        <v>53490517.840000004</v>
      </c>
      <c r="E42" s="9">
        <v>56540134.909999996</v>
      </c>
      <c r="F42" s="9">
        <v>3049617.0699999928</v>
      </c>
      <c r="G42" s="214">
        <v>0.94606279106241364</v>
      </c>
      <c r="H42" s="9">
        <v>160675051.50999999</v>
      </c>
      <c r="I42" s="9">
        <v>169620404.72999999</v>
      </c>
      <c r="J42" s="9">
        <v>8945353.2199999988</v>
      </c>
      <c r="K42" s="214">
        <v>0.94726251694635966</v>
      </c>
    </row>
    <row r="43" spans="1:11" x14ac:dyDescent="0.25">
      <c r="A43" s="259" t="s">
        <v>645</v>
      </c>
      <c r="B43" s="15" t="s">
        <v>646</v>
      </c>
      <c r="C43" s="257">
        <v>0</v>
      </c>
      <c r="D43" s="257">
        <v>0</v>
      </c>
      <c r="E43" s="258">
        <v>0</v>
      </c>
      <c r="F43" s="258">
        <v>0</v>
      </c>
      <c r="G43" s="214" t="s">
        <v>16</v>
      </c>
      <c r="H43" s="258">
        <v>0</v>
      </c>
      <c r="I43" s="258">
        <v>0</v>
      </c>
      <c r="J43" s="258">
        <v>0</v>
      </c>
      <c r="K43" s="214" t="s">
        <v>16</v>
      </c>
    </row>
    <row r="44" spans="1:11" x14ac:dyDescent="0.25">
      <c r="A44" s="17" t="s">
        <v>483</v>
      </c>
      <c r="B44" s="6" t="s">
        <v>666</v>
      </c>
      <c r="C44" s="193">
        <v>0</v>
      </c>
      <c r="D44" s="193">
        <v>0</v>
      </c>
      <c r="E44" s="9">
        <v>1274750</v>
      </c>
      <c r="F44" s="9">
        <v>1274750</v>
      </c>
      <c r="G44" s="214">
        <v>0</v>
      </c>
      <c r="H44" s="9">
        <v>0</v>
      </c>
      <c r="I44" s="9">
        <v>3824250</v>
      </c>
      <c r="J44" s="9">
        <v>3824250</v>
      </c>
      <c r="K44" s="214">
        <v>0</v>
      </c>
    </row>
    <row r="45" spans="1:11" x14ac:dyDescent="0.25">
      <c r="A45" s="17" t="s">
        <v>39</v>
      </c>
      <c r="B45" s="6" t="s">
        <v>579</v>
      </c>
      <c r="C45" s="193">
        <v>5349051.79</v>
      </c>
      <c r="D45" s="254">
        <v>28845.240000000224</v>
      </c>
      <c r="E45" s="9">
        <v>5654013.4909999995</v>
      </c>
      <c r="F45" s="9">
        <v>304961.70099999942</v>
      </c>
      <c r="G45" s="214">
        <v>0.94606279212360667</v>
      </c>
      <c r="H45" s="9">
        <v>15949712.440000001</v>
      </c>
      <c r="I45" s="9">
        <v>16962040.472999997</v>
      </c>
      <c r="J45" s="9">
        <v>1012328.0329999961</v>
      </c>
      <c r="K45" s="214">
        <v>0.94031802750315274</v>
      </c>
    </row>
    <row r="46" spans="1:11" x14ac:dyDescent="0.25">
      <c r="A46" s="32" t="s">
        <v>40</v>
      </c>
      <c r="B46" s="6" t="s">
        <v>41</v>
      </c>
      <c r="C46" s="193">
        <v>4500000</v>
      </c>
      <c r="D46" s="254">
        <v>230499.87999999989</v>
      </c>
      <c r="E46" s="9">
        <v>4500829.806291</v>
      </c>
      <c r="F46" s="9">
        <v>829.80629099998623</v>
      </c>
      <c r="G46" s="214">
        <v>0.99981563259960637</v>
      </c>
      <c r="H46" s="9">
        <v>13902457.059999999</v>
      </c>
      <c r="I46" s="9">
        <v>13502489.418873001</v>
      </c>
      <c r="J46" s="9">
        <v>-399967.64112699777</v>
      </c>
      <c r="K46" s="214">
        <v>1.0296217703802046</v>
      </c>
    </row>
    <row r="47" spans="1:11" x14ac:dyDescent="0.25">
      <c r="A47" s="17" t="s">
        <v>42</v>
      </c>
      <c r="B47" s="6" t="s">
        <v>43</v>
      </c>
      <c r="C47" s="193">
        <v>40895.14</v>
      </c>
      <c r="D47" s="193">
        <v>40895.14</v>
      </c>
      <c r="E47" s="9">
        <v>225041.49031455</v>
      </c>
      <c r="F47" s="9">
        <v>184146.35031454999</v>
      </c>
      <c r="G47" s="214">
        <v>0.18172266786377542</v>
      </c>
      <c r="H47" s="9">
        <v>1442241.94</v>
      </c>
      <c r="I47" s="9">
        <v>675124.47094365</v>
      </c>
      <c r="J47" s="9">
        <v>-767117.46905634995</v>
      </c>
      <c r="K47" s="214">
        <v>2.136260796448568</v>
      </c>
    </row>
    <row r="48" spans="1:11" x14ac:dyDescent="0.25">
      <c r="A48" s="28" t="s">
        <v>44</v>
      </c>
      <c r="B48" s="29" t="s">
        <v>45</v>
      </c>
      <c r="C48" s="3">
        <v>2234243.91</v>
      </c>
      <c r="D48" s="3">
        <v>2234243.91</v>
      </c>
      <c r="E48" s="30">
        <v>2594215.77</v>
      </c>
      <c r="F48" s="33">
        <v>359971.85999999987</v>
      </c>
      <c r="G48" s="214">
        <v>0.86124058601339859</v>
      </c>
      <c r="H48" s="30">
        <v>7223220.4900000002</v>
      </c>
      <c r="I48" s="30">
        <v>7212556.5399999991</v>
      </c>
      <c r="J48" s="33">
        <v>-10663.950000001118</v>
      </c>
      <c r="K48" s="214">
        <v>1.0014785256712873</v>
      </c>
    </row>
    <row r="49" spans="1:11" x14ac:dyDescent="0.25">
      <c r="A49" s="28" t="s">
        <v>46</v>
      </c>
      <c r="B49" s="2" t="s">
        <v>580</v>
      </c>
      <c r="C49" s="3">
        <v>2234243.91</v>
      </c>
      <c r="D49" s="3">
        <v>2234243.91</v>
      </c>
      <c r="E49" s="30">
        <v>2594215.77</v>
      </c>
      <c r="F49" s="33">
        <v>359971.85999999987</v>
      </c>
      <c r="G49" s="214">
        <v>0.86124058601339859</v>
      </c>
      <c r="H49" s="30">
        <v>7223220.4900000002</v>
      </c>
      <c r="I49" s="30">
        <v>7212556.5399999991</v>
      </c>
      <c r="J49" s="33">
        <v>-10663.950000001118</v>
      </c>
      <c r="K49" s="214">
        <v>1.0014785256712873</v>
      </c>
    </row>
    <row r="50" spans="1:11" x14ac:dyDescent="0.25">
      <c r="A50" s="17" t="s">
        <v>47</v>
      </c>
      <c r="B50" s="18" t="s">
        <v>581</v>
      </c>
      <c r="C50" s="193">
        <v>160875</v>
      </c>
      <c r="D50" s="193">
        <v>160875</v>
      </c>
      <c r="E50" s="9">
        <v>0</v>
      </c>
      <c r="F50" s="9">
        <v>-160875</v>
      </c>
      <c r="G50" s="214" t="s">
        <v>16</v>
      </c>
      <c r="H50" s="9">
        <v>313500</v>
      </c>
      <c r="I50" s="9">
        <v>169125</v>
      </c>
      <c r="J50" s="9">
        <v>-144375</v>
      </c>
      <c r="K50" s="214">
        <v>1.8536585365853659</v>
      </c>
    </row>
    <row r="51" spans="1:11" x14ac:dyDescent="0.25">
      <c r="A51" s="17" t="s">
        <v>484</v>
      </c>
      <c r="B51" s="18" t="s">
        <v>48</v>
      </c>
      <c r="C51" s="254">
        <v>342768.91</v>
      </c>
      <c r="D51" s="254">
        <v>342768.91</v>
      </c>
      <c r="E51" s="9">
        <v>125000</v>
      </c>
      <c r="F51" s="9">
        <v>-217768.90999999997</v>
      </c>
      <c r="G51" s="214">
        <v>2.7421512799999999</v>
      </c>
      <c r="H51" s="9">
        <v>983520.49</v>
      </c>
      <c r="I51" s="9">
        <v>375000</v>
      </c>
      <c r="J51" s="9">
        <v>-608520.49</v>
      </c>
      <c r="K51" s="214">
        <v>2.6227213066666666</v>
      </c>
    </row>
    <row r="52" spans="1:11" x14ac:dyDescent="0.25">
      <c r="A52" s="17" t="s">
        <v>49</v>
      </c>
      <c r="B52" s="18" t="s">
        <v>50</v>
      </c>
      <c r="C52" s="193">
        <v>1730600</v>
      </c>
      <c r="D52" s="193">
        <v>1730600</v>
      </c>
      <c r="E52" s="9">
        <v>1730000</v>
      </c>
      <c r="F52" s="9">
        <v>-600</v>
      </c>
      <c r="G52" s="214">
        <v>1.0003468208092485</v>
      </c>
      <c r="H52" s="9">
        <v>5187200</v>
      </c>
      <c r="I52" s="9">
        <v>5190000</v>
      </c>
      <c r="J52" s="9">
        <v>2800</v>
      </c>
      <c r="K52" s="214">
        <v>0.99946050096339112</v>
      </c>
    </row>
    <row r="53" spans="1:11" ht="24.75" x14ac:dyDescent="0.25">
      <c r="A53" s="28" t="s">
        <v>51</v>
      </c>
      <c r="B53" s="48" t="s">
        <v>52</v>
      </c>
      <c r="C53" s="3">
        <v>0</v>
      </c>
      <c r="D53" s="3">
        <v>0</v>
      </c>
      <c r="E53" s="33">
        <v>739215.77</v>
      </c>
      <c r="F53" s="4">
        <v>739215.77</v>
      </c>
      <c r="G53" s="213">
        <v>0</v>
      </c>
      <c r="H53" s="4">
        <v>739000</v>
      </c>
      <c r="I53" s="4">
        <v>1478431.54</v>
      </c>
      <c r="J53" s="4">
        <v>739431.54</v>
      </c>
      <c r="K53" s="213">
        <v>0.49985405479106593</v>
      </c>
    </row>
    <row r="54" spans="1:11" x14ac:dyDescent="0.25">
      <c r="A54" s="17"/>
      <c r="B54" s="15" t="s">
        <v>485</v>
      </c>
      <c r="C54" s="193">
        <v>0</v>
      </c>
      <c r="D54" s="193">
        <v>0</v>
      </c>
      <c r="E54" s="9">
        <v>0</v>
      </c>
      <c r="F54" s="9">
        <v>0</v>
      </c>
      <c r="G54" s="214" t="s">
        <v>16</v>
      </c>
      <c r="H54" s="9">
        <v>0</v>
      </c>
      <c r="I54" s="9">
        <v>0</v>
      </c>
      <c r="J54" s="9">
        <v>0</v>
      </c>
      <c r="K54" s="214" t="s">
        <v>16</v>
      </c>
    </row>
    <row r="55" spans="1:11" x14ac:dyDescent="0.25">
      <c r="A55" s="17"/>
      <c r="B55" s="15" t="s">
        <v>486</v>
      </c>
      <c r="C55" s="193">
        <v>0</v>
      </c>
      <c r="D55" s="193">
        <v>0</v>
      </c>
      <c r="E55" s="9">
        <v>739215.77</v>
      </c>
      <c r="F55" s="9">
        <v>739215.77</v>
      </c>
      <c r="G55" s="214">
        <v>0</v>
      </c>
      <c r="H55" s="9">
        <v>739000</v>
      </c>
      <c r="I55" s="9">
        <v>1478431.54</v>
      </c>
      <c r="J55" s="9">
        <v>739431.54</v>
      </c>
      <c r="K55" s="214">
        <v>0.49985405479106593</v>
      </c>
    </row>
    <row r="56" spans="1:11" x14ac:dyDescent="0.25">
      <c r="A56" s="16" t="s">
        <v>53</v>
      </c>
      <c r="B56" s="187" t="s">
        <v>54</v>
      </c>
      <c r="C56" s="3">
        <v>6182998.3599999994</v>
      </c>
      <c r="D56" s="3">
        <v>6182998.3599999994</v>
      </c>
      <c r="E56" s="33">
        <v>6318739.8666666653</v>
      </c>
      <c r="F56" s="30">
        <v>135741.5066666659</v>
      </c>
      <c r="G56" s="213">
        <v>0.97851763017136617</v>
      </c>
      <c r="H56" s="33">
        <v>17964409.030000001</v>
      </c>
      <c r="I56" s="33">
        <v>19271313.399999999</v>
      </c>
      <c r="J56" s="30">
        <v>1306904.3699999973</v>
      </c>
      <c r="K56" s="213">
        <v>0.93218394912305269</v>
      </c>
    </row>
    <row r="57" spans="1:11" x14ac:dyDescent="0.25">
      <c r="A57" s="1" t="s">
        <v>55</v>
      </c>
      <c r="B57" s="15" t="s">
        <v>56</v>
      </c>
      <c r="C57" s="20">
        <v>3847901.64</v>
      </c>
      <c r="D57" s="20">
        <v>3847901.64</v>
      </c>
      <c r="E57" s="9">
        <v>3962499.8999999985</v>
      </c>
      <c r="F57" s="9">
        <v>114598.25999999838</v>
      </c>
      <c r="G57" s="214">
        <v>0.97107930274017207</v>
      </c>
      <c r="H57" s="9">
        <v>9523570.0899999999</v>
      </c>
      <c r="I57" s="9">
        <v>11887499.699999996</v>
      </c>
      <c r="J57" s="9">
        <v>2363929.6099999957</v>
      </c>
      <c r="K57" s="214">
        <v>0.80114156301513961</v>
      </c>
    </row>
    <row r="58" spans="1:11" x14ac:dyDescent="0.25">
      <c r="A58" s="1" t="s">
        <v>57</v>
      </c>
      <c r="B58" s="15" t="s">
        <v>58</v>
      </c>
      <c r="C58" s="20">
        <v>0</v>
      </c>
      <c r="D58" s="20">
        <v>0</v>
      </c>
      <c r="E58" s="9">
        <v>56666.666666666672</v>
      </c>
      <c r="F58" s="9">
        <v>56666.666666666672</v>
      </c>
      <c r="G58" s="214">
        <v>0</v>
      </c>
      <c r="H58" s="9">
        <v>0</v>
      </c>
      <c r="I58" s="9">
        <v>90000</v>
      </c>
      <c r="J58" s="9">
        <v>90000</v>
      </c>
      <c r="K58" s="214">
        <v>0</v>
      </c>
    </row>
    <row r="59" spans="1:11" ht="24.75" x14ac:dyDescent="0.25">
      <c r="A59" s="28" t="s">
        <v>59</v>
      </c>
      <c r="B59" s="188" t="s">
        <v>60</v>
      </c>
      <c r="C59" s="198">
        <v>2335096.7199999997</v>
      </c>
      <c r="D59" s="198">
        <v>2335096.7199999997</v>
      </c>
      <c r="E59" s="4">
        <v>2299573.2999999998</v>
      </c>
      <c r="F59" s="4">
        <v>-35523.419999999925</v>
      </c>
      <c r="G59" s="213">
        <v>1.0154478311258874</v>
      </c>
      <c r="H59" s="4">
        <v>8440838.9399999995</v>
      </c>
      <c r="I59" s="4">
        <v>7293813.7000000002</v>
      </c>
      <c r="J59" s="4">
        <v>-1147025.2399999993</v>
      </c>
      <c r="K59" s="213">
        <v>1.1572600133727022</v>
      </c>
    </row>
    <row r="60" spans="1:11" x14ac:dyDescent="0.25">
      <c r="A60" s="17"/>
      <c r="B60" s="15" t="s">
        <v>647</v>
      </c>
      <c r="C60" s="20">
        <v>0</v>
      </c>
      <c r="D60" s="20">
        <v>0</v>
      </c>
      <c r="E60" s="9">
        <v>25000</v>
      </c>
      <c r="F60" s="9">
        <v>25000</v>
      </c>
      <c r="G60" s="214">
        <v>0</v>
      </c>
      <c r="H60" s="9">
        <v>0</v>
      </c>
      <c r="I60" s="9">
        <v>75000</v>
      </c>
      <c r="J60" s="9">
        <v>75000</v>
      </c>
      <c r="K60" s="214">
        <v>0</v>
      </c>
    </row>
    <row r="61" spans="1:11" x14ac:dyDescent="0.25">
      <c r="A61" s="17"/>
      <c r="B61" s="15" t="s">
        <v>648</v>
      </c>
      <c r="C61" s="20">
        <v>2274885.7999999998</v>
      </c>
      <c r="D61" s="20">
        <v>2274885.7999999998</v>
      </c>
      <c r="E61" s="9">
        <v>2274573.2999999998</v>
      </c>
      <c r="F61" s="9">
        <v>-312.5</v>
      </c>
      <c r="G61" s="214">
        <v>1.0001373884059925</v>
      </c>
      <c r="H61" s="9">
        <v>7452558.5</v>
      </c>
      <c r="I61" s="9">
        <v>7218813.7000000002</v>
      </c>
      <c r="J61" s="9">
        <v>-233744.79999999981</v>
      </c>
      <c r="K61" s="214">
        <v>1.0323799463061361</v>
      </c>
    </row>
    <row r="62" spans="1:11" x14ac:dyDescent="0.25">
      <c r="A62" s="17"/>
      <c r="B62" s="15" t="s">
        <v>649</v>
      </c>
      <c r="C62" s="20">
        <v>60210.92</v>
      </c>
      <c r="D62" s="20">
        <v>60210.92</v>
      </c>
      <c r="E62" s="9">
        <v>0</v>
      </c>
      <c r="F62" s="9">
        <v>-60210.92</v>
      </c>
      <c r="G62" s="214" t="s">
        <v>16</v>
      </c>
      <c r="H62" s="9">
        <v>988280.44000000006</v>
      </c>
      <c r="I62" s="9">
        <v>0</v>
      </c>
      <c r="J62" s="9">
        <v>-988280.44000000006</v>
      </c>
      <c r="K62" s="214" t="s">
        <v>16</v>
      </c>
    </row>
    <row r="63" spans="1:11" x14ac:dyDescent="0.25">
      <c r="A63" s="16" t="s">
        <v>61</v>
      </c>
      <c r="B63" s="34" t="s">
        <v>62</v>
      </c>
      <c r="C63" s="3">
        <v>15684264.02</v>
      </c>
      <c r="D63" s="3">
        <v>15684264.02</v>
      </c>
      <c r="E63" s="30">
        <v>8644986.6277389992</v>
      </c>
      <c r="F63" s="30">
        <v>-7039277.3922610004</v>
      </c>
      <c r="G63" s="213">
        <v>1.8142612239184048</v>
      </c>
      <c r="H63" s="30">
        <v>23439841.210000001</v>
      </c>
      <c r="I63" s="30">
        <v>25934959.883216999</v>
      </c>
      <c r="J63" s="30">
        <v>2495118.6732169986</v>
      </c>
      <c r="K63" s="213">
        <v>0.90379323182097393</v>
      </c>
    </row>
    <row r="64" spans="1:11" x14ac:dyDescent="0.25">
      <c r="A64" s="11" t="s">
        <v>63</v>
      </c>
      <c r="B64" s="6" t="s">
        <v>546</v>
      </c>
      <c r="C64" s="20">
        <v>7291892.5999999996</v>
      </c>
      <c r="D64" s="20">
        <v>7291892.5999999996</v>
      </c>
      <c r="E64" s="9">
        <v>4008695.5651190002</v>
      </c>
      <c r="F64" s="9">
        <v>-3283197.0348809995</v>
      </c>
      <c r="G64" s="214">
        <v>1.8190188008910415</v>
      </c>
      <c r="H64" s="9">
        <v>10861317.98</v>
      </c>
      <c r="I64" s="9">
        <v>12026086.695357</v>
      </c>
      <c r="J64" s="9">
        <v>1164768.715357</v>
      </c>
      <c r="K64" s="214">
        <v>0.90314648938904696</v>
      </c>
    </row>
    <row r="65" spans="1:11" x14ac:dyDescent="0.25">
      <c r="A65" s="17" t="s">
        <v>64</v>
      </c>
      <c r="B65" s="6" t="s">
        <v>547</v>
      </c>
      <c r="C65" s="20">
        <v>7534756.3499999996</v>
      </c>
      <c r="D65" s="20">
        <v>7534756.3499999996</v>
      </c>
      <c r="E65" s="9">
        <v>4014349.5786099993</v>
      </c>
      <c r="F65" s="9">
        <v>-3520406.7713900004</v>
      </c>
      <c r="G65" s="214">
        <v>1.8769557066350384</v>
      </c>
      <c r="H65" s="9">
        <v>11293165.5</v>
      </c>
      <c r="I65" s="9">
        <v>12043048.735829998</v>
      </c>
      <c r="J65" s="9">
        <v>749883.23582999781</v>
      </c>
      <c r="K65" s="214">
        <v>0.93773310626909823</v>
      </c>
    </row>
    <row r="66" spans="1:11" ht="24.75" x14ac:dyDescent="0.25">
      <c r="A66" s="17" t="s">
        <v>65</v>
      </c>
      <c r="B66" s="6" t="s">
        <v>548</v>
      </c>
      <c r="C66" s="20">
        <v>857615.07</v>
      </c>
      <c r="D66" s="20">
        <v>857615.07</v>
      </c>
      <c r="E66" s="9">
        <v>621941.48401000001</v>
      </c>
      <c r="F66" s="9">
        <v>-235673.58598999993</v>
      </c>
      <c r="G66" s="214">
        <v>1.3789320893510468</v>
      </c>
      <c r="H66" s="9">
        <v>1285357.73</v>
      </c>
      <c r="I66" s="9">
        <v>1865824.45203</v>
      </c>
      <c r="J66" s="9">
        <v>580466.72203000006</v>
      </c>
      <c r="K66" s="214">
        <v>0.68889531842159235</v>
      </c>
    </row>
    <row r="67" spans="1:11" x14ac:dyDescent="0.25">
      <c r="A67" s="35"/>
      <c r="B67" s="36"/>
      <c r="C67" s="194"/>
      <c r="D67" s="194"/>
      <c r="E67" s="37"/>
      <c r="F67" s="215"/>
      <c r="G67" s="216"/>
      <c r="H67" s="37"/>
      <c r="I67" s="37"/>
      <c r="J67" s="215"/>
      <c r="K67" s="216"/>
    </row>
    <row r="68" spans="1:11" x14ac:dyDescent="0.25">
      <c r="A68" s="170" t="s">
        <v>487</v>
      </c>
      <c r="B68" s="22" t="s">
        <v>66</v>
      </c>
      <c r="C68" s="26">
        <v>27295786.5</v>
      </c>
      <c r="D68" s="26">
        <v>19125185.059999995</v>
      </c>
      <c r="E68" s="38">
        <v>62034237.468876772</v>
      </c>
      <c r="F68" s="27">
        <v>34738450.968876772</v>
      </c>
      <c r="G68" s="206">
        <v>0.44001163895493328</v>
      </c>
      <c r="H68" s="38">
        <v>94737743.050000012</v>
      </c>
      <c r="I68" s="38">
        <v>164656175.58256367</v>
      </c>
      <c r="J68" s="27">
        <v>69918432.532563657</v>
      </c>
      <c r="K68" s="206">
        <v>0.57536708061396458</v>
      </c>
    </row>
    <row r="69" spans="1:11" x14ac:dyDescent="0.25">
      <c r="A69" s="31" t="s">
        <v>67</v>
      </c>
      <c r="B69" s="29" t="s">
        <v>68</v>
      </c>
      <c r="C69" s="39">
        <v>347970.3400000002</v>
      </c>
      <c r="D69" s="39">
        <v>347970.3400000002</v>
      </c>
      <c r="E69" s="40">
        <v>1985544.7083333333</v>
      </c>
      <c r="F69" s="40">
        <v>1637574.3683333332</v>
      </c>
      <c r="G69" s="213">
        <v>0.17525182814547982</v>
      </c>
      <c r="H69" s="40">
        <v>7608857.3799999999</v>
      </c>
      <c r="I69" s="40">
        <v>5956631.125</v>
      </c>
      <c r="J69" s="40">
        <v>-1652226.2549999999</v>
      </c>
      <c r="K69" s="213">
        <v>1.2773759563632539</v>
      </c>
    </row>
    <row r="70" spans="1:11" x14ac:dyDescent="0.25">
      <c r="A70" s="17" t="s">
        <v>69</v>
      </c>
      <c r="B70" s="6" t="s">
        <v>70</v>
      </c>
      <c r="C70" s="42">
        <v>570552.14</v>
      </c>
      <c r="D70" s="42">
        <v>570552.14</v>
      </c>
      <c r="E70" s="21">
        <v>1058477.92</v>
      </c>
      <c r="F70" s="21">
        <v>487925.77999999991</v>
      </c>
      <c r="G70" s="214">
        <v>0.53903074331489131</v>
      </c>
      <c r="H70" s="21">
        <v>1903623.42</v>
      </c>
      <c r="I70" s="21">
        <v>3175433.76</v>
      </c>
      <c r="J70" s="21">
        <v>1271810.3399999999</v>
      </c>
      <c r="K70" s="214">
        <v>0.59948453152428538</v>
      </c>
    </row>
    <row r="71" spans="1:11" x14ac:dyDescent="0.25">
      <c r="A71" s="17" t="s">
        <v>71</v>
      </c>
      <c r="B71" s="6" t="s">
        <v>72</v>
      </c>
      <c r="C71" s="8">
        <v>0</v>
      </c>
      <c r="D71" s="8">
        <v>0</v>
      </c>
      <c r="E71" s="21">
        <v>3500</v>
      </c>
      <c r="F71" s="21">
        <v>3500</v>
      </c>
      <c r="G71" s="217">
        <v>0</v>
      </c>
      <c r="H71" s="21">
        <v>0</v>
      </c>
      <c r="I71" s="9">
        <v>10500</v>
      </c>
      <c r="J71" s="21">
        <v>10500</v>
      </c>
      <c r="K71" s="217">
        <v>0</v>
      </c>
    </row>
    <row r="72" spans="1:11" x14ac:dyDescent="0.25">
      <c r="A72" s="17" t="s">
        <v>73</v>
      </c>
      <c r="B72" s="6" t="s">
        <v>74</v>
      </c>
      <c r="C72" s="8">
        <v>-1360134.92</v>
      </c>
      <c r="D72" s="8">
        <v>-1360134.92</v>
      </c>
      <c r="E72" s="21">
        <v>9838.4166666666679</v>
      </c>
      <c r="F72" s="21">
        <v>1369973.3366666667</v>
      </c>
      <c r="G72" s="217">
        <v>-138.24733857920901</v>
      </c>
      <c r="H72" s="21">
        <v>3206599.8499999996</v>
      </c>
      <c r="I72" s="21">
        <v>29515.250000000004</v>
      </c>
      <c r="J72" s="21">
        <v>-3177084.5999999996</v>
      </c>
      <c r="K72" s="214">
        <v>108.64213753906876</v>
      </c>
    </row>
    <row r="73" spans="1:11" x14ac:dyDescent="0.25">
      <c r="A73" s="11" t="s">
        <v>582</v>
      </c>
      <c r="B73" s="6" t="s">
        <v>75</v>
      </c>
      <c r="C73" s="8">
        <v>1126342.1200000001</v>
      </c>
      <c r="D73" s="8">
        <v>1126342.1200000001</v>
      </c>
      <c r="E73" s="21">
        <v>900521.30166666664</v>
      </c>
      <c r="F73" s="21">
        <v>-225820.81833333347</v>
      </c>
      <c r="G73" s="214">
        <v>1.2507667702200813</v>
      </c>
      <c r="H73" s="21">
        <v>2465132.1100000003</v>
      </c>
      <c r="I73" s="21">
        <v>2701563.9049999998</v>
      </c>
      <c r="J73" s="21">
        <v>236431.79499999946</v>
      </c>
      <c r="K73" s="214">
        <v>0.91248336026313637</v>
      </c>
    </row>
    <row r="74" spans="1:11" x14ac:dyDescent="0.25">
      <c r="A74" s="11" t="s">
        <v>76</v>
      </c>
      <c r="B74" s="6" t="s">
        <v>77</v>
      </c>
      <c r="C74" s="8">
        <v>7011</v>
      </c>
      <c r="D74" s="8">
        <v>7011</v>
      </c>
      <c r="E74" s="21">
        <v>8183.86</v>
      </c>
      <c r="F74" s="21">
        <v>1172.8599999999997</v>
      </c>
      <c r="G74" s="214">
        <v>0.85668620919712701</v>
      </c>
      <c r="H74" s="21">
        <v>20902</v>
      </c>
      <c r="I74" s="21">
        <v>24551.579999999998</v>
      </c>
      <c r="J74" s="21">
        <v>3649.5799999999981</v>
      </c>
      <c r="K74" s="214">
        <v>0.85135050371503596</v>
      </c>
    </row>
    <row r="75" spans="1:11" x14ac:dyDescent="0.25">
      <c r="A75" s="11" t="s">
        <v>78</v>
      </c>
      <c r="B75" s="6" t="s">
        <v>79</v>
      </c>
      <c r="C75" s="8">
        <v>4200</v>
      </c>
      <c r="D75" s="8">
        <v>4200</v>
      </c>
      <c r="E75" s="21">
        <v>5023.21</v>
      </c>
      <c r="F75" s="21">
        <v>823.21</v>
      </c>
      <c r="G75" s="214">
        <v>0.83611873682366455</v>
      </c>
      <c r="H75" s="21">
        <v>12600</v>
      </c>
      <c r="I75" s="21">
        <v>15066.630000000001</v>
      </c>
      <c r="J75" s="21">
        <v>2466.630000000001</v>
      </c>
      <c r="K75" s="214">
        <v>0.83628522104810421</v>
      </c>
    </row>
    <row r="76" spans="1:11" x14ac:dyDescent="0.25">
      <c r="A76" s="218" t="s">
        <v>80</v>
      </c>
      <c r="B76" s="302" t="s">
        <v>81</v>
      </c>
      <c r="C76" s="219">
        <v>2272527.34</v>
      </c>
      <c r="D76" s="219">
        <v>2272527.34</v>
      </c>
      <c r="E76" s="309">
        <v>9607264.333333334</v>
      </c>
      <c r="F76" s="220">
        <v>7334736.9933333341</v>
      </c>
      <c r="G76" s="221">
        <v>0.23654260579832764</v>
      </c>
      <c r="H76" s="220">
        <v>3345427.7399999998</v>
      </c>
      <c r="I76" s="220">
        <v>28541193</v>
      </c>
      <c r="J76" s="220">
        <v>25195765.260000002</v>
      </c>
      <c r="K76" s="221">
        <v>0.11721401204217356</v>
      </c>
    </row>
    <row r="77" spans="1:11" x14ac:dyDescent="0.25">
      <c r="A77" s="11" t="s">
        <v>82</v>
      </c>
      <c r="B77" s="6" t="s">
        <v>488</v>
      </c>
      <c r="C77" s="196">
        <v>2007327.5</v>
      </c>
      <c r="D77" s="196">
        <v>2007327.5</v>
      </c>
      <c r="E77" s="47">
        <v>7096666.666666667</v>
      </c>
      <c r="F77" s="47">
        <v>5089339.166666667</v>
      </c>
      <c r="G77" s="214">
        <v>0.28285497886331612</v>
      </c>
      <c r="H77" s="47">
        <v>3010327.5</v>
      </c>
      <c r="I77" s="47">
        <v>21296500</v>
      </c>
      <c r="J77" s="47">
        <v>18286172.5</v>
      </c>
      <c r="K77" s="214">
        <v>0.14135315662198014</v>
      </c>
    </row>
    <row r="78" spans="1:11" x14ac:dyDescent="0.25">
      <c r="A78" s="11" t="s">
        <v>583</v>
      </c>
      <c r="B78" s="6" t="s">
        <v>539</v>
      </c>
      <c r="C78" s="196">
        <v>0</v>
      </c>
      <c r="D78" s="196">
        <v>0</v>
      </c>
      <c r="E78" s="47">
        <v>835000</v>
      </c>
      <c r="F78" s="47">
        <v>0</v>
      </c>
      <c r="G78" s="214">
        <v>0</v>
      </c>
      <c r="H78" s="47">
        <v>0</v>
      </c>
      <c r="I78" s="47">
        <v>2505000</v>
      </c>
      <c r="J78" s="47">
        <v>2505000</v>
      </c>
      <c r="K78" s="214">
        <v>0</v>
      </c>
    </row>
    <row r="79" spans="1:11" x14ac:dyDescent="0.25">
      <c r="A79" s="11" t="s">
        <v>584</v>
      </c>
      <c r="B79" s="6" t="s">
        <v>540</v>
      </c>
      <c r="C79" s="196">
        <v>0</v>
      </c>
      <c r="D79" s="196">
        <v>0</v>
      </c>
      <c r="E79" s="47">
        <v>1244333.3333333335</v>
      </c>
      <c r="F79" s="47">
        <v>0</v>
      </c>
      <c r="G79" s="214">
        <v>0</v>
      </c>
      <c r="H79" s="47">
        <v>0</v>
      </c>
      <c r="I79" s="47">
        <v>3583000.0000000005</v>
      </c>
      <c r="J79" s="47">
        <v>3583000.0000000005</v>
      </c>
      <c r="K79" s="214">
        <v>0</v>
      </c>
    </row>
    <row r="80" spans="1:11" x14ac:dyDescent="0.25">
      <c r="A80" s="17" t="s">
        <v>83</v>
      </c>
      <c r="B80" s="6" t="s">
        <v>489</v>
      </c>
      <c r="C80" s="196">
        <v>265199.84000000003</v>
      </c>
      <c r="D80" s="196">
        <v>265199.84000000003</v>
      </c>
      <c r="E80" s="47">
        <v>431264.33333333337</v>
      </c>
      <c r="F80" s="47">
        <v>166064.49333333335</v>
      </c>
      <c r="G80" s="214">
        <v>0.61493571228164012</v>
      </c>
      <c r="H80" s="47">
        <v>335100.24</v>
      </c>
      <c r="I80" s="47">
        <v>1156693</v>
      </c>
      <c r="J80" s="47">
        <v>821592.76</v>
      </c>
      <c r="K80" s="214">
        <v>0.28970542745568617</v>
      </c>
    </row>
    <row r="81" spans="1:11" x14ac:dyDescent="0.25">
      <c r="A81" s="28" t="s">
        <v>84</v>
      </c>
      <c r="B81" s="29" t="s">
        <v>85</v>
      </c>
      <c r="C81" s="43">
        <v>1215175.72</v>
      </c>
      <c r="D81" s="43">
        <v>1215175.72</v>
      </c>
      <c r="E81" s="45">
        <v>1984641.8333333333</v>
      </c>
      <c r="F81" s="40">
        <v>769466.11333333328</v>
      </c>
      <c r="G81" s="213">
        <v>0.61228968350376567</v>
      </c>
      <c r="H81" s="40">
        <v>1923125.72</v>
      </c>
      <c r="I81" s="40">
        <v>5953925.5</v>
      </c>
      <c r="J81" s="40">
        <v>4030799.7800000003</v>
      </c>
      <c r="K81" s="213">
        <v>0.32300130728877946</v>
      </c>
    </row>
    <row r="82" spans="1:11" x14ac:dyDescent="0.25">
      <c r="A82" s="17" t="s">
        <v>86</v>
      </c>
      <c r="B82" s="6" t="s">
        <v>585</v>
      </c>
      <c r="C82" s="42">
        <v>437350</v>
      </c>
      <c r="D82" s="42">
        <v>437350</v>
      </c>
      <c r="E82" s="21">
        <v>985214.16666666663</v>
      </c>
      <c r="F82" s="21">
        <v>547864.16666666663</v>
      </c>
      <c r="G82" s="214">
        <v>0.44391363299181147</v>
      </c>
      <c r="H82" s="21">
        <v>1143800</v>
      </c>
      <c r="I82" s="21">
        <v>2955642.5</v>
      </c>
      <c r="J82" s="21">
        <v>1811842.5</v>
      </c>
      <c r="K82" s="214">
        <v>0.3869886158424099</v>
      </c>
    </row>
    <row r="83" spans="1:11" x14ac:dyDescent="0.25">
      <c r="A83" s="17" t="s">
        <v>490</v>
      </c>
      <c r="B83" s="6" t="s">
        <v>586</v>
      </c>
      <c r="C83" s="42">
        <v>777825.72</v>
      </c>
      <c r="D83" s="42">
        <v>777825.72</v>
      </c>
      <c r="E83" s="21">
        <v>999427.66666666663</v>
      </c>
      <c r="F83" s="21">
        <v>221601.94666666666</v>
      </c>
      <c r="G83" s="214">
        <v>0.77827115052181528</v>
      </c>
      <c r="H83" s="21">
        <v>777825.72</v>
      </c>
      <c r="I83" s="21">
        <v>2998283</v>
      </c>
      <c r="J83" s="21">
        <v>2220457.2800000003</v>
      </c>
      <c r="K83" s="214">
        <v>0.25942371684060511</v>
      </c>
    </row>
    <row r="84" spans="1:11" x14ac:dyDescent="0.25">
      <c r="A84" s="17" t="s">
        <v>559</v>
      </c>
      <c r="B84" s="6" t="s">
        <v>587</v>
      </c>
      <c r="C84" s="196">
        <v>0</v>
      </c>
      <c r="D84" s="196">
        <v>0</v>
      </c>
      <c r="E84" s="47">
        <v>0</v>
      </c>
      <c r="F84" s="47">
        <v>0</v>
      </c>
      <c r="G84" s="214" t="s">
        <v>16</v>
      </c>
      <c r="H84" s="47">
        <v>1500</v>
      </c>
      <c r="I84" s="47">
        <v>0</v>
      </c>
      <c r="J84" s="47">
        <v>-1500</v>
      </c>
      <c r="K84" s="214" t="s">
        <v>16</v>
      </c>
    </row>
    <row r="85" spans="1:11" x14ac:dyDescent="0.25">
      <c r="A85" s="31" t="s">
        <v>87</v>
      </c>
      <c r="B85" s="29" t="s">
        <v>88</v>
      </c>
      <c r="C85" s="39">
        <v>323594.59000000003</v>
      </c>
      <c r="D85" s="39">
        <v>323594.59000000003</v>
      </c>
      <c r="E85" s="40">
        <v>401583.33333333331</v>
      </c>
      <c r="F85" s="40">
        <v>77988.743333333288</v>
      </c>
      <c r="G85" s="213">
        <v>0.80579686241958925</v>
      </c>
      <c r="H85" s="40">
        <v>371154.59</v>
      </c>
      <c r="I85" s="40">
        <v>1204750</v>
      </c>
      <c r="J85" s="40">
        <v>833595.40999999992</v>
      </c>
      <c r="K85" s="213">
        <v>0.30807602407138412</v>
      </c>
    </row>
    <row r="86" spans="1:11" x14ac:dyDescent="0.25">
      <c r="A86" s="17" t="s">
        <v>89</v>
      </c>
      <c r="B86" s="12" t="s">
        <v>90</v>
      </c>
      <c r="C86" s="42">
        <v>318934.59000000003</v>
      </c>
      <c r="D86" s="42">
        <v>318934.59000000003</v>
      </c>
      <c r="E86" s="21">
        <v>369333.33333333331</v>
      </c>
      <c r="F86" s="21">
        <v>50398.743333333288</v>
      </c>
      <c r="G86" s="214">
        <v>0.86354130866426004</v>
      </c>
      <c r="H86" s="21">
        <v>321264.59000000003</v>
      </c>
      <c r="I86" s="21">
        <v>1108000</v>
      </c>
      <c r="J86" s="21">
        <v>786735.40999999992</v>
      </c>
      <c r="K86" s="214">
        <v>0.28994999097472929</v>
      </c>
    </row>
    <row r="87" spans="1:11" x14ac:dyDescent="0.25">
      <c r="A87" s="17" t="s">
        <v>91</v>
      </c>
      <c r="B87" s="12" t="s">
        <v>92</v>
      </c>
      <c r="C87" s="42">
        <v>4660</v>
      </c>
      <c r="D87" s="42">
        <v>4660</v>
      </c>
      <c r="E87" s="21">
        <v>11250</v>
      </c>
      <c r="F87" s="21">
        <v>6590</v>
      </c>
      <c r="G87" s="214">
        <v>0.41422222222222221</v>
      </c>
      <c r="H87" s="21">
        <v>4660</v>
      </c>
      <c r="I87" s="21">
        <v>33750</v>
      </c>
      <c r="J87" s="21">
        <v>29090</v>
      </c>
      <c r="K87" s="214">
        <v>0.13807407407407407</v>
      </c>
    </row>
    <row r="88" spans="1:11" x14ac:dyDescent="0.25">
      <c r="A88" s="17" t="s">
        <v>93</v>
      </c>
      <c r="B88" s="12" t="s">
        <v>94</v>
      </c>
      <c r="C88" s="42">
        <v>0</v>
      </c>
      <c r="D88" s="42">
        <v>0</v>
      </c>
      <c r="E88" s="21">
        <v>21000</v>
      </c>
      <c r="F88" s="21">
        <v>21000</v>
      </c>
      <c r="G88" s="214">
        <v>0</v>
      </c>
      <c r="H88" s="21">
        <v>45230</v>
      </c>
      <c r="I88" s="21">
        <v>63000</v>
      </c>
      <c r="J88" s="21">
        <v>17770</v>
      </c>
      <c r="K88" s="214">
        <v>0.71793650793650798</v>
      </c>
    </row>
    <row r="89" spans="1:11" x14ac:dyDescent="0.25">
      <c r="A89" s="31" t="s">
        <v>95</v>
      </c>
      <c r="B89" s="29" t="s">
        <v>96</v>
      </c>
      <c r="C89" s="39">
        <v>4701413.1399999997</v>
      </c>
      <c r="D89" s="39">
        <v>4701413.1399999997</v>
      </c>
      <c r="E89" s="40">
        <v>9169931.1442000009</v>
      </c>
      <c r="F89" s="40">
        <v>4468518.0042000012</v>
      </c>
      <c r="G89" s="213">
        <v>0.51269884866841697</v>
      </c>
      <c r="H89" s="40">
        <v>26771277.800000001</v>
      </c>
      <c r="I89" s="40">
        <v>32829197.20997778</v>
      </c>
      <c r="J89" s="40">
        <v>6057919.4099777788</v>
      </c>
      <c r="K89" s="213">
        <v>0.81547159465304886</v>
      </c>
    </row>
    <row r="90" spans="1:11" x14ac:dyDescent="0.25">
      <c r="A90" s="17" t="s">
        <v>97</v>
      </c>
      <c r="B90" s="6" t="s">
        <v>98</v>
      </c>
      <c r="C90" s="8">
        <v>0</v>
      </c>
      <c r="D90" s="8">
        <v>0</v>
      </c>
      <c r="E90" s="21">
        <v>4135170.9000000004</v>
      </c>
      <c r="F90" s="21">
        <v>4135170.9000000004</v>
      </c>
      <c r="G90" s="214">
        <v>0</v>
      </c>
      <c r="H90" s="21">
        <v>12405512.790000001</v>
      </c>
      <c r="I90" s="21">
        <v>12405512.700000001</v>
      </c>
      <c r="J90" s="21">
        <v>-8.9999999850988388E-2</v>
      </c>
      <c r="K90" s="214">
        <v>1.0000000072548392</v>
      </c>
    </row>
    <row r="91" spans="1:11" x14ac:dyDescent="0.25">
      <c r="A91" s="17" t="s">
        <v>99</v>
      </c>
      <c r="B91" s="242" t="s">
        <v>100</v>
      </c>
      <c r="C91" s="42">
        <v>0</v>
      </c>
      <c r="D91" s="42">
        <v>0</v>
      </c>
      <c r="E91" s="21">
        <v>142740</v>
      </c>
      <c r="F91" s="21">
        <v>142740</v>
      </c>
      <c r="G91" s="214">
        <v>0</v>
      </c>
      <c r="H91" s="21">
        <v>0</v>
      </c>
      <c r="I91" s="21">
        <v>535480</v>
      </c>
      <c r="J91" s="21">
        <v>535480</v>
      </c>
      <c r="K91" s="214">
        <v>0</v>
      </c>
    </row>
    <row r="92" spans="1:11" x14ac:dyDescent="0.25">
      <c r="A92" s="17" t="s">
        <v>101</v>
      </c>
      <c r="B92" s="242" t="s">
        <v>102</v>
      </c>
      <c r="C92" s="196">
        <v>0</v>
      </c>
      <c r="D92" s="196">
        <v>0</v>
      </c>
      <c r="E92" s="47">
        <v>125000</v>
      </c>
      <c r="F92" s="47">
        <v>125000</v>
      </c>
      <c r="G92" s="214">
        <v>0</v>
      </c>
      <c r="H92" s="47">
        <v>0</v>
      </c>
      <c r="I92" s="47">
        <v>375000</v>
      </c>
      <c r="J92" s="47">
        <v>375000</v>
      </c>
      <c r="K92" s="214">
        <v>0</v>
      </c>
    </row>
    <row r="93" spans="1:11" x14ac:dyDescent="0.25">
      <c r="A93" s="28" t="s">
        <v>103</v>
      </c>
      <c r="B93" s="48" t="s">
        <v>104</v>
      </c>
      <c r="C93" s="310">
        <v>4701413.1399999997</v>
      </c>
      <c r="D93" s="310">
        <v>4701413.1399999997</v>
      </c>
      <c r="E93" s="50">
        <v>4767020.2442000005</v>
      </c>
      <c r="F93" s="51">
        <v>65607.104200000875</v>
      </c>
      <c r="G93" s="213">
        <v>0.9862372927239349</v>
      </c>
      <c r="H93" s="50">
        <v>13118401.620000001</v>
      </c>
      <c r="I93" s="50">
        <v>14255376.732200002</v>
      </c>
      <c r="J93" s="51">
        <v>1136975.1122000013</v>
      </c>
      <c r="K93" s="213">
        <v>0.9202423665428775</v>
      </c>
    </row>
    <row r="94" spans="1:11" x14ac:dyDescent="0.25">
      <c r="A94" s="17"/>
      <c r="B94" s="6" t="s">
        <v>105</v>
      </c>
      <c r="C94" s="42">
        <v>0</v>
      </c>
      <c r="D94" s="42">
        <v>0</v>
      </c>
      <c r="E94" s="47">
        <v>0</v>
      </c>
      <c r="F94" s="47">
        <v>0</v>
      </c>
      <c r="G94" s="214" t="s">
        <v>16</v>
      </c>
      <c r="H94" s="47">
        <v>19942</v>
      </c>
      <c r="I94" s="47">
        <v>5000</v>
      </c>
      <c r="J94" s="47">
        <v>-14942</v>
      </c>
      <c r="K94" s="214">
        <v>3.9883999999999999</v>
      </c>
    </row>
    <row r="95" spans="1:11" x14ac:dyDescent="0.25">
      <c r="A95" s="17"/>
      <c r="B95" s="6" t="s">
        <v>107</v>
      </c>
      <c r="C95" s="42">
        <v>2526022.5299999998</v>
      </c>
      <c r="D95" s="42">
        <v>2526022.5299999998</v>
      </c>
      <c r="E95" s="47">
        <v>2509766.5842000004</v>
      </c>
      <c r="F95" s="47">
        <v>-16255.945799999405</v>
      </c>
      <c r="G95" s="214">
        <v>1.0064770747615883</v>
      </c>
      <c r="H95" s="47">
        <v>6006080.4299999997</v>
      </c>
      <c r="I95" s="47">
        <v>5183029.8282000013</v>
      </c>
      <c r="J95" s="47">
        <v>-823050.60179999843</v>
      </c>
      <c r="K95" s="214">
        <v>1.1587971956715197</v>
      </c>
    </row>
    <row r="96" spans="1:11" x14ac:dyDescent="0.25">
      <c r="A96" s="17"/>
      <c r="B96" s="6" t="s">
        <v>106</v>
      </c>
      <c r="C96" s="42">
        <v>0</v>
      </c>
      <c r="D96" s="42">
        <v>0</v>
      </c>
      <c r="E96" s="47">
        <v>188838.66</v>
      </c>
      <c r="F96" s="47">
        <v>188838.66</v>
      </c>
      <c r="G96" s="214">
        <v>0</v>
      </c>
      <c r="H96" s="47">
        <v>513846.69000000006</v>
      </c>
      <c r="I96" s="47">
        <v>2862101.9040000006</v>
      </c>
      <c r="J96" s="47">
        <v>2348255.2140000006</v>
      </c>
      <c r="K96" s="214">
        <v>0.1795347291030627</v>
      </c>
    </row>
    <row r="97" spans="1:11" x14ac:dyDescent="0.25">
      <c r="A97" s="28"/>
      <c r="B97" s="6" t="s">
        <v>108</v>
      </c>
      <c r="C97" s="42">
        <v>2175390.61</v>
      </c>
      <c r="D97" s="42">
        <v>2175390.61</v>
      </c>
      <c r="E97" s="47">
        <v>2068415</v>
      </c>
      <c r="F97" s="47">
        <v>-106975.60999999987</v>
      </c>
      <c r="G97" s="214">
        <v>1.051718639634696</v>
      </c>
      <c r="H97" s="47">
        <v>6578532.5</v>
      </c>
      <c r="I97" s="47">
        <v>6205245</v>
      </c>
      <c r="J97" s="47">
        <v>-373287.5</v>
      </c>
      <c r="K97" s="214">
        <v>1.0601567706029336</v>
      </c>
    </row>
    <row r="98" spans="1:11" x14ac:dyDescent="0.25">
      <c r="A98" s="28" t="s">
        <v>109</v>
      </c>
      <c r="B98" s="29" t="s">
        <v>110</v>
      </c>
      <c r="C98" s="222">
        <v>0</v>
      </c>
      <c r="D98" s="222">
        <v>0</v>
      </c>
      <c r="E98" s="223">
        <v>6982996.4444444431</v>
      </c>
      <c r="F98" s="50">
        <v>6982996.4444444431</v>
      </c>
      <c r="G98" s="213">
        <v>0</v>
      </c>
      <c r="H98" s="223">
        <v>1247363.3899999999</v>
      </c>
      <c r="I98" s="223">
        <v>19223819.666666664</v>
      </c>
      <c r="J98" s="50">
        <v>17976456.276666664</v>
      </c>
      <c r="K98" s="213">
        <v>6.4886344734229801E-2</v>
      </c>
    </row>
    <row r="99" spans="1:11" x14ac:dyDescent="0.25">
      <c r="A99" s="17" t="s">
        <v>111</v>
      </c>
      <c r="B99" s="6" t="s">
        <v>112</v>
      </c>
      <c r="C99" s="42">
        <v>0</v>
      </c>
      <c r="D99" s="42">
        <v>0</v>
      </c>
      <c r="E99" s="47">
        <v>6982996.4444444431</v>
      </c>
      <c r="F99" s="47">
        <v>6982996.4444444431</v>
      </c>
      <c r="G99" s="214">
        <v>0</v>
      </c>
      <c r="H99" s="47">
        <v>1247363.3899999999</v>
      </c>
      <c r="I99" s="47">
        <v>19223819.666666664</v>
      </c>
      <c r="J99" s="47">
        <v>17976456.276666664</v>
      </c>
      <c r="K99" s="214">
        <v>6.4886344734229801E-2</v>
      </c>
    </row>
    <row r="100" spans="1:11" x14ac:dyDescent="0.25">
      <c r="A100" s="28" t="s">
        <v>113</v>
      </c>
      <c r="B100" s="29" t="s">
        <v>114</v>
      </c>
      <c r="C100" s="43">
        <v>9398932.4100000001</v>
      </c>
      <c r="D100" s="43">
        <v>1228330.97</v>
      </c>
      <c r="E100" s="44">
        <v>8698654.3583333343</v>
      </c>
      <c r="F100" s="40">
        <v>-700278.05166666582</v>
      </c>
      <c r="G100" s="213">
        <v>1.0805041817756327</v>
      </c>
      <c r="H100" s="44">
        <v>26442077.670000002</v>
      </c>
      <c r="I100" s="44">
        <v>26095963.075000003</v>
      </c>
      <c r="J100" s="40">
        <v>-346114.59499999881</v>
      </c>
      <c r="K100" s="213">
        <v>1.0132631470241302</v>
      </c>
    </row>
    <row r="101" spans="1:11" x14ac:dyDescent="0.25">
      <c r="A101" s="17" t="s">
        <v>115</v>
      </c>
      <c r="B101" s="12" t="s">
        <v>549</v>
      </c>
      <c r="C101" s="42">
        <v>1089077.57</v>
      </c>
      <c r="D101" s="196">
        <v>780357</v>
      </c>
      <c r="E101" s="21">
        <v>263893.32083333336</v>
      </c>
      <c r="F101" s="21">
        <v>-825184.24916666676</v>
      </c>
      <c r="G101" s="214">
        <v>4.1269614803469272</v>
      </c>
      <c r="H101" s="21">
        <v>1706518.71</v>
      </c>
      <c r="I101" s="21">
        <v>791679.96250000014</v>
      </c>
      <c r="J101" s="21">
        <v>-914838.74749999982</v>
      </c>
      <c r="K101" s="214">
        <v>2.1555663788825523</v>
      </c>
    </row>
    <row r="102" spans="1:11" x14ac:dyDescent="0.25">
      <c r="A102" s="17" t="s">
        <v>116</v>
      </c>
      <c r="B102" s="12" t="s">
        <v>117</v>
      </c>
      <c r="C102" s="42">
        <v>316700.48</v>
      </c>
      <c r="D102" s="196">
        <v>0</v>
      </c>
      <c r="E102" s="21">
        <v>470926.13416666666</v>
      </c>
      <c r="F102" s="21">
        <v>154225.65416666667</v>
      </c>
      <c r="G102" s="214">
        <v>0.67250563734463653</v>
      </c>
      <c r="H102" s="21">
        <v>758611.65999999992</v>
      </c>
      <c r="I102" s="21">
        <v>1412778.4024999999</v>
      </c>
      <c r="J102" s="21">
        <v>654166.74249999993</v>
      </c>
      <c r="K102" s="214">
        <v>0.53696436656845059</v>
      </c>
    </row>
    <row r="103" spans="1:11" x14ac:dyDescent="0.25">
      <c r="A103" s="28" t="s">
        <v>118</v>
      </c>
      <c r="B103" s="2" t="s">
        <v>119</v>
      </c>
      <c r="C103" s="43">
        <v>7993154.3599999994</v>
      </c>
      <c r="D103" s="49">
        <v>447973.97</v>
      </c>
      <c r="E103" s="44">
        <v>7963834.9033333343</v>
      </c>
      <c r="F103" s="44">
        <v>-29319.456666665152</v>
      </c>
      <c r="G103" s="213">
        <v>1.0036815751484744</v>
      </c>
      <c r="H103" s="44">
        <v>23976947.299999997</v>
      </c>
      <c r="I103" s="44">
        <v>23891504.710000001</v>
      </c>
      <c r="J103" s="44">
        <v>-85442.589999996126</v>
      </c>
      <c r="K103" s="213">
        <v>1.0035762749578612</v>
      </c>
    </row>
    <row r="104" spans="1:11" x14ac:dyDescent="0.25">
      <c r="A104" s="17" t="s">
        <v>120</v>
      </c>
      <c r="B104" s="6" t="s">
        <v>121</v>
      </c>
      <c r="C104" s="42">
        <v>302896.3</v>
      </c>
      <c r="D104" s="196">
        <v>302896.3</v>
      </c>
      <c r="E104" s="21">
        <v>268205.75</v>
      </c>
      <c r="F104" s="21">
        <v>-34690.549999999988</v>
      </c>
      <c r="G104" s="214">
        <v>1.1293430509972289</v>
      </c>
      <c r="H104" s="21">
        <v>909822.8</v>
      </c>
      <c r="I104" s="21">
        <v>804617.25</v>
      </c>
      <c r="J104" s="21">
        <v>-105205.55000000005</v>
      </c>
      <c r="K104" s="214">
        <v>1.1307522924719797</v>
      </c>
    </row>
    <row r="105" spans="1:11" x14ac:dyDescent="0.25">
      <c r="A105" s="17" t="s">
        <v>122</v>
      </c>
      <c r="B105" s="6" t="s">
        <v>123</v>
      </c>
      <c r="C105" s="195">
        <v>5697101.2800000003</v>
      </c>
      <c r="D105" s="196">
        <v>0</v>
      </c>
      <c r="E105" s="47">
        <v>5139419.833333334</v>
      </c>
      <c r="F105" s="46">
        <v>-557681.44666666631</v>
      </c>
      <c r="G105" s="214">
        <v>1.1085105838308142</v>
      </c>
      <c r="H105" s="47">
        <v>17091303.84</v>
      </c>
      <c r="I105" s="47">
        <v>15418259.500000002</v>
      </c>
      <c r="J105" s="46">
        <v>-1673044.339999998</v>
      </c>
      <c r="K105" s="214">
        <v>1.1085105838308142</v>
      </c>
    </row>
    <row r="106" spans="1:11" x14ac:dyDescent="0.25">
      <c r="A106" s="17" t="s">
        <v>122</v>
      </c>
      <c r="B106" s="6" t="s">
        <v>124</v>
      </c>
      <c r="C106" s="42">
        <v>1835552.3</v>
      </c>
      <c r="D106" s="196">
        <v>0</v>
      </c>
      <c r="E106" s="47">
        <v>2258328.1533333333</v>
      </c>
      <c r="F106" s="46">
        <v>422775.85333333327</v>
      </c>
      <c r="G106" s="214">
        <v>0.8127925506710314</v>
      </c>
      <c r="H106" s="47">
        <v>5506656.9000000004</v>
      </c>
      <c r="I106" s="47">
        <v>6774984.46</v>
      </c>
      <c r="J106" s="46">
        <v>1268327.5599999996</v>
      </c>
      <c r="K106" s="214">
        <v>0.8127925506710314</v>
      </c>
    </row>
    <row r="107" spans="1:11" x14ac:dyDescent="0.25">
      <c r="A107" s="17" t="s">
        <v>125</v>
      </c>
      <c r="B107" s="6" t="s">
        <v>126</v>
      </c>
      <c r="C107" s="42">
        <v>145077.67000000001</v>
      </c>
      <c r="D107" s="196">
        <v>145077.67000000001</v>
      </c>
      <c r="E107" s="21">
        <v>119801.16666666667</v>
      </c>
      <c r="F107" s="21">
        <v>-25276.503333333341</v>
      </c>
      <c r="G107" s="214">
        <v>1.2109871217169561</v>
      </c>
      <c r="H107" s="21">
        <v>431583.33000000007</v>
      </c>
      <c r="I107" s="21">
        <v>359403.5</v>
      </c>
      <c r="J107" s="21">
        <v>-72179.830000000075</v>
      </c>
      <c r="K107" s="214">
        <v>1.2008322957344602</v>
      </c>
    </row>
    <row r="108" spans="1:11" x14ac:dyDescent="0.25">
      <c r="A108" s="17" t="s">
        <v>491</v>
      </c>
      <c r="B108" s="6" t="s">
        <v>492</v>
      </c>
      <c r="C108" s="42">
        <v>12526.81</v>
      </c>
      <c r="D108" s="196">
        <v>0</v>
      </c>
      <c r="E108" s="21">
        <v>178080</v>
      </c>
      <c r="F108" s="21">
        <v>165553.19</v>
      </c>
      <c r="G108" s="214">
        <v>7.0343721922731348E-2</v>
      </c>
      <c r="H108" s="21">
        <v>37580.43</v>
      </c>
      <c r="I108" s="21">
        <v>534240</v>
      </c>
      <c r="J108" s="21">
        <v>496659.57</v>
      </c>
      <c r="K108" s="214">
        <v>7.0343721922731361E-2</v>
      </c>
    </row>
    <row r="109" spans="1:11" ht="24.75" x14ac:dyDescent="0.25">
      <c r="A109" s="28" t="s">
        <v>127</v>
      </c>
      <c r="B109" s="34" t="s">
        <v>128</v>
      </c>
      <c r="C109" s="43">
        <v>2695029.0300000003</v>
      </c>
      <c r="D109" s="43">
        <v>2695029.0300000003</v>
      </c>
      <c r="E109" s="40">
        <v>5095212.9524545455</v>
      </c>
      <c r="F109" s="40">
        <v>2400183.9224545453</v>
      </c>
      <c r="G109" s="213">
        <v>0.52893354117843272</v>
      </c>
      <c r="H109" s="40">
        <v>2995211.9400000004</v>
      </c>
      <c r="I109" s="40">
        <v>14420258.700363636</v>
      </c>
      <c r="J109" s="40">
        <v>11425046.760363635</v>
      </c>
      <c r="K109" s="213">
        <v>0.20770861343316052</v>
      </c>
    </row>
    <row r="110" spans="1:11" x14ac:dyDescent="0.25">
      <c r="A110" s="28" t="s">
        <v>129</v>
      </c>
      <c r="B110" s="2" t="s">
        <v>130</v>
      </c>
      <c r="C110" s="43">
        <v>0</v>
      </c>
      <c r="D110" s="43">
        <v>0</v>
      </c>
      <c r="E110" s="45">
        <v>2519955.7024545455</v>
      </c>
      <c r="F110" s="40">
        <v>2519955.7024545455</v>
      </c>
      <c r="G110" s="213">
        <v>0</v>
      </c>
      <c r="H110" s="45">
        <v>40396.300000000003</v>
      </c>
      <c r="I110" s="45">
        <v>6964486.9503636369</v>
      </c>
      <c r="J110" s="40">
        <v>6924090.6503636371</v>
      </c>
      <c r="K110" s="213">
        <v>5.8003267559989889E-3</v>
      </c>
    </row>
    <row r="111" spans="1:11" ht="24.75" x14ac:dyDescent="0.25">
      <c r="A111" s="17" t="s">
        <v>131</v>
      </c>
      <c r="B111" s="6" t="s">
        <v>667</v>
      </c>
      <c r="C111" s="42">
        <v>0</v>
      </c>
      <c r="D111" s="42">
        <v>0</v>
      </c>
      <c r="E111" s="21">
        <v>783654.33333333337</v>
      </c>
      <c r="F111" s="21">
        <v>783654.33333333337</v>
      </c>
      <c r="G111" s="214">
        <v>0</v>
      </c>
      <c r="H111" s="21">
        <v>0</v>
      </c>
      <c r="I111" s="21">
        <v>2350963</v>
      </c>
      <c r="J111" s="21">
        <v>2350963</v>
      </c>
      <c r="K111" s="214">
        <v>0</v>
      </c>
    </row>
    <row r="112" spans="1:11" ht="24.75" x14ac:dyDescent="0.25">
      <c r="A112" s="17" t="s">
        <v>132</v>
      </c>
      <c r="B112" s="6" t="s">
        <v>133</v>
      </c>
      <c r="C112" s="42">
        <v>0</v>
      </c>
      <c r="D112" s="42">
        <v>0</v>
      </c>
      <c r="E112" s="21">
        <v>339166.66666666669</v>
      </c>
      <c r="F112" s="21">
        <v>339166.66666666669</v>
      </c>
      <c r="G112" s="214">
        <v>0</v>
      </c>
      <c r="H112" s="21">
        <v>20396.3</v>
      </c>
      <c r="I112" s="21">
        <v>1121500</v>
      </c>
      <c r="J112" s="21">
        <v>1101103.7</v>
      </c>
      <c r="K112" s="214">
        <v>1.8186625055728933E-2</v>
      </c>
    </row>
    <row r="113" spans="1:11" ht="24.75" x14ac:dyDescent="0.25">
      <c r="A113" s="17" t="s">
        <v>604</v>
      </c>
      <c r="B113" s="6" t="s">
        <v>605</v>
      </c>
      <c r="C113" s="42">
        <v>0</v>
      </c>
      <c r="D113" s="42">
        <v>0</v>
      </c>
      <c r="E113" s="21">
        <v>0</v>
      </c>
      <c r="F113" s="21">
        <v>0</v>
      </c>
      <c r="G113" s="214" t="s">
        <v>16</v>
      </c>
      <c r="H113" s="21">
        <v>20000</v>
      </c>
      <c r="I113" s="21">
        <v>0</v>
      </c>
      <c r="J113" s="21">
        <v>-20000</v>
      </c>
      <c r="K113" s="214" t="s">
        <v>16</v>
      </c>
    </row>
    <row r="114" spans="1:11" ht="24.75" x14ac:dyDescent="0.25">
      <c r="A114" s="17" t="s">
        <v>134</v>
      </c>
      <c r="B114" s="6" t="s">
        <v>135</v>
      </c>
      <c r="C114" s="42">
        <v>0</v>
      </c>
      <c r="D114" s="42">
        <v>0</v>
      </c>
      <c r="E114" s="21">
        <v>1387134.7024545455</v>
      </c>
      <c r="F114" s="21">
        <v>1387134.7024545455</v>
      </c>
      <c r="G114" s="214">
        <v>0</v>
      </c>
      <c r="H114" s="21">
        <v>0</v>
      </c>
      <c r="I114" s="21">
        <v>3462023.9503636365</v>
      </c>
      <c r="J114" s="21">
        <v>3462023.9503636365</v>
      </c>
      <c r="K114" s="214">
        <v>0</v>
      </c>
    </row>
    <row r="115" spans="1:11" x14ac:dyDescent="0.25">
      <c r="A115" s="17" t="s">
        <v>136</v>
      </c>
      <c r="B115" s="6" t="s">
        <v>137</v>
      </c>
      <c r="C115" s="42">
        <v>0</v>
      </c>
      <c r="D115" s="42">
        <v>0</v>
      </c>
      <c r="E115" s="21">
        <v>10000</v>
      </c>
      <c r="F115" s="21">
        <v>10000</v>
      </c>
      <c r="G115" s="214">
        <v>0</v>
      </c>
      <c r="H115" s="21">
        <v>0</v>
      </c>
      <c r="I115" s="21">
        <v>30000</v>
      </c>
      <c r="J115" s="21">
        <v>30000</v>
      </c>
      <c r="K115" s="214">
        <v>0</v>
      </c>
    </row>
    <row r="116" spans="1:11" x14ac:dyDescent="0.25">
      <c r="A116" s="28" t="s">
        <v>138</v>
      </c>
      <c r="B116" s="2" t="s">
        <v>139</v>
      </c>
      <c r="C116" s="43">
        <v>2695029.0300000003</v>
      </c>
      <c r="D116" s="43">
        <v>2695029.0300000003</v>
      </c>
      <c r="E116" s="40">
        <v>2575257.25</v>
      </c>
      <c r="F116" s="40">
        <v>-119771.78000000026</v>
      </c>
      <c r="G116" s="213">
        <v>1.0465086662701368</v>
      </c>
      <c r="H116" s="40">
        <v>2954815.64</v>
      </c>
      <c r="I116" s="40">
        <v>7455771.75</v>
      </c>
      <c r="J116" s="40">
        <v>4500956.1099999994</v>
      </c>
      <c r="K116" s="213">
        <v>0.39631251318818878</v>
      </c>
    </row>
    <row r="117" spans="1:11" ht="24.75" x14ac:dyDescent="0.25">
      <c r="A117" s="17" t="s">
        <v>140</v>
      </c>
      <c r="B117" s="6" t="s">
        <v>141</v>
      </c>
      <c r="C117" s="42">
        <v>1800</v>
      </c>
      <c r="D117" s="42">
        <v>1800</v>
      </c>
      <c r="E117" s="21">
        <v>135000</v>
      </c>
      <c r="F117" s="21">
        <v>133200</v>
      </c>
      <c r="G117" s="214">
        <v>1.3333333333333334E-2</v>
      </c>
      <c r="H117" s="21">
        <v>33852.199999999997</v>
      </c>
      <c r="I117" s="21">
        <v>135000</v>
      </c>
      <c r="J117" s="21">
        <v>101147.8</v>
      </c>
      <c r="K117" s="214">
        <v>0.250757037037037</v>
      </c>
    </row>
    <row r="118" spans="1:11" ht="24.75" x14ac:dyDescent="0.25">
      <c r="A118" s="17" t="s">
        <v>142</v>
      </c>
      <c r="B118" s="6" t="s">
        <v>143</v>
      </c>
      <c r="C118" s="42">
        <v>172516</v>
      </c>
      <c r="D118" s="42">
        <v>172516</v>
      </c>
      <c r="E118" s="21">
        <v>8000</v>
      </c>
      <c r="F118" s="21">
        <v>-164516</v>
      </c>
      <c r="G118" s="214">
        <v>21.564499999999999</v>
      </c>
      <c r="H118" s="21">
        <v>172516</v>
      </c>
      <c r="I118" s="21">
        <v>24000</v>
      </c>
      <c r="J118" s="21">
        <v>-148516</v>
      </c>
      <c r="K118" s="214">
        <v>7.1881666666666666</v>
      </c>
    </row>
    <row r="119" spans="1:11" x14ac:dyDescent="0.25">
      <c r="A119" s="17" t="s">
        <v>650</v>
      </c>
      <c r="B119" s="6" t="s">
        <v>651</v>
      </c>
      <c r="C119" s="42">
        <v>0</v>
      </c>
      <c r="D119" s="42">
        <v>0</v>
      </c>
      <c r="E119" s="21">
        <v>0</v>
      </c>
      <c r="F119" s="21">
        <v>0</v>
      </c>
      <c r="G119" s="214" t="s">
        <v>16</v>
      </c>
      <c r="H119" s="21">
        <v>0</v>
      </c>
      <c r="I119" s="21">
        <v>0</v>
      </c>
      <c r="J119" s="21">
        <v>0</v>
      </c>
      <c r="K119" s="214" t="s">
        <v>16</v>
      </c>
    </row>
    <row r="120" spans="1:11" ht="24.75" x14ac:dyDescent="0.25">
      <c r="A120" s="17" t="s">
        <v>144</v>
      </c>
      <c r="B120" s="6" t="s">
        <v>145</v>
      </c>
      <c r="C120" s="42">
        <v>0</v>
      </c>
      <c r="D120" s="42">
        <v>0</v>
      </c>
      <c r="E120" s="21">
        <v>2083.3333333333335</v>
      </c>
      <c r="F120" s="21">
        <v>2083.3333333333335</v>
      </c>
      <c r="G120" s="214">
        <v>0</v>
      </c>
      <c r="H120" s="21">
        <v>0</v>
      </c>
      <c r="I120" s="21">
        <v>6250</v>
      </c>
      <c r="J120" s="21">
        <v>6250</v>
      </c>
      <c r="K120" s="214">
        <v>0</v>
      </c>
    </row>
    <row r="121" spans="1:11" ht="24.75" x14ac:dyDescent="0.25">
      <c r="A121" s="17" t="s">
        <v>146</v>
      </c>
      <c r="B121" s="6" t="s">
        <v>147</v>
      </c>
      <c r="C121" s="42">
        <v>2186088.6800000002</v>
      </c>
      <c r="D121" s="42">
        <v>2186088.6800000002</v>
      </c>
      <c r="E121" s="21">
        <v>1386970.5833333335</v>
      </c>
      <c r="F121" s="21">
        <v>-799118.09666666668</v>
      </c>
      <c r="G121" s="214">
        <v>1.5761608113894749</v>
      </c>
      <c r="H121" s="21">
        <v>2186088.6800000002</v>
      </c>
      <c r="I121" s="21">
        <v>4160911.7500000005</v>
      </c>
      <c r="J121" s="21">
        <v>1974823.0700000003</v>
      </c>
      <c r="K121" s="214">
        <v>0.52538693712982498</v>
      </c>
    </row>
    <row r="122" spans="1:11" ht="24.75" x14ac:dyDescent="0.25">
      <c r="A122" s="17" t="s">
        <v>148</v>
      </c>
      <c r="B122" s="6" t="s">
        <v>149</v>
      </c>
      <c r="C122" s="42">
        <v>334624.34999999998</v>
      </c>
      <c r="D122" s="42">
        <v>334624.34999999998</v>
      </c>
      <c r="E122" s="21">
        <v>1043203.3333333334</v>
      </c>
      <c r="F122" s="21">
        <v>708578.9833333334</v>
      </c>
      <c r="G122" s="214">
        <v>0.32076618172871374</v>
      </c>
      <c r="H122" s="21">
        <v>562358.76</v>
      </c>
      <c r="I122" s="21">
        <v>3129610</v>
      </c>
      <c r="J122" s="21">
        <v>2567251.2400000002</v>
      </c>
      <c r="K122" s="214">
        <v>0.17968972491780127</v>
      </c>
    </row>
    <row r="123" spans="1:11" ht="24" x14ac:dyDescent="0.25">
      <c r="A123" s="303" t="s">
        <v>150</v>
      </c>
      <c r="B123" s="304" t="s">
        <v>151</v>
      </c>
      <c r="C123" s="311">
        <v>5987108.5299999993</v>
      </c>
      <c r="D123" s="311">
        <v>5987108.5299999993</v>
      </c>
      <c r="E123" s="312">
        <v>17810450.027777776</v>
      </c>
      <c r="F123" s="312">
        <v>11823341.497777777</v>
      </c>
      <c r="G123" s="313">
        <v>0.3361570606392485</v>
      </c>
      <c r="H123" s="312">
        <v>24856734.810000002</v>
      </c>
      <c r="I123" s="312">
        <v>34799390.083333328</v>
      </c>
      <c r="J123" s="312">
        <v>9942655.273333326</v>
      </c>
      <c r="K123" s="313">
        <v>0.71428650762200518</v>
      </c>
    </row>
    <row r="124" spans="1:11" x14ac:dyDescent="0.25">
      <c r="A124" s="305" t="s">
        <v>152</v>
      </c>
      <c r="B124" s="306" t="s">
        <v>153</v>
      </c>
      <c r="C124" s="196">
        <v>552800</v>
      </c>
      <c r="D124" s="196">
        <v>552800</v>
      </c>
      <c r="E124" s="47">
        <v>45000</v>
      </c>
      <c r="F124" s="47">
        <v>-507800</v>
      </c>
      <c r="G124" s="314">
        <v>12.284444444444444</v>
      </c>
      <c r="H124" s="47">
        <v>3061360</v>
      </c>
      <c r="I124" s="47">
        <v>135000</v>
      </c>
      <c r="J124" s="47">
        <v>-2926360</v>
      </c>
      <c r="K124" s="314">
        <v>22.67674074074074</v>
      </c>
    </row>
    <row r="125" spans="1:11" x14ac:dyDescent="0.25">
      <c r="A125" s="305" t="s">
        <v>154</v>
      </c>
      <c r="B125" s="306" t="s">
        <v>155</v>
      </c>
      <c r="C125" s="196">
        <v>603663.94999999995</v>
      </c>
      <c r="D125" s="196">
        <v>603663.94999999995</v>
      </c>
      <c r="E125" s="47">
        <v>385000</v>
      </c>
      <c r="F125" s="47">
        <v>-218663.94999999995</v>
      </c>
      <c r="G125" s="314">
        <v>1.5679583116883116</v>
      </c>
      <c r="H125" s="47">
        <v>1372859.01</v>
      </c>
      <c r="I125" s="47">
        <v>1155000</v>
      </c>
      <c r="J125" s="47">
        <v>-217859.01</v>
      </c>
      <c r="K125" s="314">
        <v>1.1886225194805196</v>
      </c>
    </row>
    <row r="126" spans="1:11" x14ac:dyDescent="0.25">
      <c r="A126" s="305" t="s">
        <v>156</v>
      </c>
      <c r="B126" s="306" t="s">
        <v>588</v>
      </c>
      <c r="C126" s="196">
        <v>0</v>
      </c>
      <c r="D126" s="196">
        <v>0</v>
      </c>
      <c r="E126" s="47">
        <v>5000</v>
      </c>
      <c r="F126" s="47">
        <v>5000</v>
      </c>
      <c r="G126" s="315">
        <v>0</v>
      </c>
      <c r="H126" s="47">
        <v>0</v>
      </c>
      <c r="I126" s="47">
        <v>15000</v>
      </c>
      <c r="J126" s="47">
        <v>15000</v>
      </c>
      <c r="K126" s="315">
        <v>0</v>
      </c>
    </row>
    <row r="127" spans="1:11" x14ac:dyDescent="0.25">
      <c r="A127" s="305" t="s">
        <v>668</v>
      </c>
      <c r="B127" s="306" t="s">
        <v>669</v>
      </c>
      <c r="C127" s="196">
        <v>0</v>
      </c>
      <c r="D127" s="196">
        <v>0</v>
      </c>
      <c r="E127" s="47">
        <v>0</v>
      </c>
      <c r="F127" s="47">
        <v>0</v>
      </c>
      <c r="G127" s="315" t="s">
        <v>16</v>
      </c>
      <c r="H127" s="47">
        <v>0</v>
      </c>
      <c r="I127" s="47">
        <v>0</v>
      </c>
      <c r="J127" s="47">
        <v>0</v>
      </c>
      <c r="K127" s="315" t="s">
        <v>16</v>
      </c>
    </row>
    <row r="128" spans="1:11" x14ac:dyDescent="0.25">
      <c r="A128" s="28" t="s">
        <v>157</v>
      </c>
      <c r="B128" s="2" t="s">
        <v>158</v>
      </c>
      <c r="C128" s="43">
        <v>143868.18</v>
      </c>
      <c r="D128" s="43">
        <v>143868.18</v>
      </c>
      <c r="E128" s="40">
        <v>307291.41666666663</v>
      </c>
      <c r="F128" s="40">
        <v>163423.23666666663</v>
      </c>
      <c r="G128" s="213">
        <v>0.46818157682568967</v>
      </c>
      <c r="H128" s="40">
        <v>398474.94999999995</v>
      </c>
      <c r="I128" s="40">
        <v>971874.24999999988</v>
      </c>
      <c r="J128" s="40">
        <v>573399.29999999993</v>
      </c>
      <c r="K128" s="213">
        <v>0.41000669582510291</v>
      </c>
    </row>
    <row r="129" spans="1:11" x14ac:dyDescent="0.25">
      <c r="A129" s="1" t="s">
        <v>159</v>
      </c>
      <c r="B129" s="6" t="s">
        <v>160</v>
      </c>
      <c r="C129" s="42">
        <v>32922</v>
      </c>
      <c r="D129" s="42">
        <v>32922</v>
      </c>
      <c r="E129" s="21">
        <v>65833.333333333328</v>
      </c>
      <c r="F129" s="21">
        <v>32911.333333333328</v>
      </c>
      <c r="G129" s="214">
        <v>0.50008101265822791</v>
      </c>
      <c r="H129" s="21">
        <v>98766</v>
      </c>
      <c r="I129" s="21">
        <v>197500</v>
      </c>
      <c r="J129" s="21">
        <v>98734</v>
      </c>
      <c r="K129" s="214">
        <v>0.5000810126582278</v>
      </c>
    </row>
    <row r="130" spans="1:11" x14ac:dyDescent="0.25">
      <c r="A130" s="1" t="s">
        <v>161</v>
      </c>
      <c r="B130" s="6" t="s">
        <v>162</v>
      </c>
      <c r="C130" s="42">
        <v>16248.6</v>
      </c>
      <c r="D130" s="42">
        <v>16248.6</v>
      </c>
      <c r="E130" s="21">
        <v>21333.333333333332</v>
      </c>
      <c r="F130" s="21">
        <v>5084.7333333333318</v>
      </c>
      <c r="G130" s="214">
        <v>0.76165312500000004</v>
      </c>
      <c r="H130" s="21">
        <v>37783.599999999999</v>
      </c>
      <c r="I130" s="21">
        <v>64000</v>
      </c>
      <c r="J130" s="21">
        <v>26216.400000000001</v>
      </c>
      <c r="K130" s="214">
        <v>0.59036875</v>
      </c>
    </row>
    <row r="131" spans="1:11" x14ac:dyDescent="0.25">
      <c r="A131" s="1" t="s">
        <v>163</v>
      </c>
      <c r="B131" s="6" t="s">
        <v>164</v>
      </c>
      <c r="C131" s="42">
        <v>94697.58</v>
      </c>
      <c r="D131" s="42">
        <v>94697.58</v>
      </c>
      <c r="E131" s="21">
        <v>220124.75</v>
      </c>
      <c r="F131" s="21">
        <v>125427.17</v>
      </c>
      <c r="G131" s="214">
        <v>0.43019960272527286</v>
      </c>
      <c r="H131" s="21">
        <v>261925.34999999998</v>
      </c>
      <c r="I131" s="21">
        <v>710374.25</v>
      </c>
      <c r="J131" s="21">
        <v>448448.9</v>
      </c>
      <c r="K131" s="214">
        <v>0.36871458952798469</v>
      </c>
    </row>
    <row r="132" spans="1:11" x14ac:dyDescent="0.25">
      <c r="A132" s="31" t="s">
        <v>165</v>
      </c>
      <c r="B132" s="52" t="s">
        <v>166</v>
      </c>
      <c r="C132" s="39">
        <v>291172</v>
      </c>
      <c r="D132" s="39">
        <v>291172</v>
      </c>
      <c r="E132" s="40">
        <v>7858004.166666667</v>
      </c>
      <c r="F132" s="40">
        <v>7566832.166666667</v>
      </c>
      <c r="G132" s="213">
        <v>3.7054192619945372E-2</v>
      </c>
      <c r="H132" s="40">
        <v>471872.1</v>
      </c>
      <c r="I132" s="40">
        <v>8974012.5</v>
      </c>
      <c r="J132" s="40">
        <v>8502140.4000000004</v>
      </c>
      <c r="K132" s="213">
        <v>5.2582064043258242E-2</v>
      </c>
    </row>
    <row r="133" spans="1:11" x14ac:dyDescent="0.25">
      <c r="A133" s="53">
        <v>228601</v>
      </c>
      <c r="B133" s="54" t="s">
        <v>589</v>
      </c>
      <c r="C133" s="42">
        <v>291172</v>
      </c>
      <c r="D133" s="42">
        <v>291172</v>
      </c>
      <c r="E133" s="21">
        <v>7558004.166666667</v>
      </c>
      <c r="F133" s="21">
        <v>7266832.166666667</v>
      </c>
      <c r="G133" s="214">
        <v>3.8524985376981687E-2</v>
      </c>
      <c r="H133" s="21">
        <v>471872.1</v>
      </c>
      <c r="I133" s="21">
        <v>8674012.5</v>
      </c>
      <c r="J133" s="21">
        <v>8202140.4000000004</v>
      </c>
      <c r="K133" s="214">
        <v>5.4400670969750153E-2</v>
      </c>
    </row>
    <row r="134" spans="1:11" x14ac:dyDescent="0.25">
      <c r="A134" s="171">
        <v>228602</v>
      </c>
      <c r="B134" s="172" t="s">
        <v>493</v>
      </c>
      <c r="C134" s="42">
        <v>0</v>
      </c>
      <c r="D134" s="42">
        <v>0</v>
      </c>
      <c r="E134" s="21">
        <v>300000</v>
      </c>
      <c r="F134" s="21">
        <v>300000</v>
      </c>
      <c r="G134" s="214">
        <v>0</v>
      </c>
      <c r="H134" s="21">
        <v>0</v>
      </c>
      <c r="I134" s="21">
        <v>300000</v>
      </c>
      <c r="J134" s="21">
        <v>300000</v>
      </c>
      <c r="K134" s="214">
        <v>0</v>
      </c>
    </row>
    <row r="135" spans="1:11" x14ac:dyDescent="0.25">
      <c r="A135" s="31" t="s">
        <v>167</v>
      </c>
      <c r="B135" s="2" t="s">
        <v>168</v>
      </c>
      <c r="C135" s="43">
        <v>3468072.57</v>
      </c>
      <c r="D135" s="43">
        <v>3468072.57</v>
      </c>
      <c r="E135" s="45">
        <v>6202154.444444444</v>
      </c>
      <c r="F135" s="40">
        <v>2734081.8744444442</v>
      </c>
      <c r="G135" s="213">
        <v>0.55917223620680911</v>
      </c>
      <c r="H135" s="40">
        <v>7146303.2300000004</v>
      </c>
      <c r="I135" s="40">
        <v>14524503.333333334</v>
      </c>
      <c r="J135" s="40">
        <v>7378200.1033333335</v>
      </c>
      <c r="K135" s="213">
        <v>0.49201704636601457</v>
      </c>
    </row>
    <row r="136" spans="1:11" x14ac:dyDescent="0.25">
      <c r="A136" s="17" t="s">
        <v>551</v>
      </c>
      <c r="B136" s="6" t="s">
        <v>552</v>
      </c>
      <c r="C136" s="42">
        <v>841571.12</v>
      </c>
      <c r="D136" s="42">
        <v>841571.12</v>
      </c>
      <c r="E136" s="21">
        <v>0</v>
      </c>
      <c r="F136" s="21">
        <v>-841571.12</v>
      </c>
      <c r="G136" s="214" t="s">
        <v>16</v>
      </c>
      <c r="H136" s="21">
        <v>841571.12</v>
      </c>
      <c r="I136" s="21">
        <v>0</v>
      </c>
      <c r="J136" s="21">
        <v>-841571.12</v>
      </c>
      <c r="K136" s="214" t="s">
        <v>16</v>
      </c>
    </row>
    <row r="137" spans="1:11" x14ac:dyDescent="0.25">
      <c r="A137" s="17" t="s">
        <v>553</v>
      </c>
      <c r="B137" s="6" t="s">
        <v>554</v>
      </c>
      <c r="C137" s="42">
        <v>0</v>
      </c>
      <c r="D137" s="42">
        <v>0</v>
      </c>
      <c r="E137" s="21">
        <v>0</v>
      </c>
      <c r="F137" s="21">
        <v>0</v>
      </c>
      <c r="G137" s="214" t="s">
        <v>16</v>
      </c>
      <c r="H137" s="21">
        <v>0</v>
      </c>
      <c r="I137" s="21">
        <v>0</v>
      </c>
      <c r="J137" s="21">
        <v>0</v>
      </c>
      <c r="K137" s="214" t="s">
        <v>16</v>
      </c>
    </row>
    <row r="138" spans="1:11" x14ac:dyDescent="0.25">
      <c r="A138" s="17" t="s">
        <v>555</v>
      </c>
      <c r="B138" s="6" t="s">
        <v>556</v>
      </c>
      <c r="C138" s="42">
        <v>0</v>
      </c>
      <c r="D138" s="42">
        <v>0</v>
      </c>
      <c r="E138" s="21">
        <v>0</v>
      </c>
      <c r="F138" s="21">
        <v>0</v>
      </c>
      <c r="G138" s="217" t="s">
        <v>16</v>
      </c>
      <c r="H138" s="21">
        <v>0</v>
      </c>
      <c r="I138" s="21">
        <v>0</v>
      </c>
      <c r="J138" s="21">
        <v>0</v>
      </c>
      <c r="K138" s="217" t="s">
        <v>16</v>
      </c>
    </row>
    <row r="139" spans="1:11" x14ac:dyDescent="0.25">
      <c r="A139" s="1" t="s">
        <v>169</v>
      </c>
      <c r="B139" s="6" t="s">
        <v>170</v>
      </c>
      <c r="C139" s="195">
        <v>1406021.09</v>
      </c>
      <c r="D139" s="195">
        <v>1406021.09</v>
      </c>
      <c r="E139" s="21">
        <v>1666666.6666666667</v>
      </c>
      <c r="F139" s="21">
        <v>260645.57666666666</v>
      </c>
      <c r="G139" s="214">
        <v>0.84361265399999996</v>
      </c>
      <c r="H139" s="21">
        <v>2375342.92</v>
      </c>
      <c r="I139" s="21">
        <v>5000000</v>
      </c>
      <c r="J139" s="21">
        <v>2624657.08</v>
      </c>
      <c r="K139" s="214">
        <v>0.47506858399999996</v>
      </c>
    </row>
    <row r="140" spans="1:11" x14ac:dyDescent="0.25">
      <c r="A140" s="1" t="s">
        <v>171</v>
      </c>
      <c r="B140" s="6" t="s">
        <v>172</v>
      </c>
      <c r="C140" s="42">
        <v>1171883.08</v>
      </c>
      <c r="D140" s="42">
        <v>1171883.08</v>
      </c>
      <c r="E140" s="21">
        <v>482083.33333333337</v>
      </c>
      <c r="F140" s="21">
        <v>-689799.7466666667</v>
      </c>
      <c r="G140" s="214">
        <v>2.4308724217804665</v>
      </c>
      <c r="H140" s="21">
        <v>2913789.1500000004</v>
      </c>
      <c r="I140" s="21">
        <v>1511290</v>
      </c>
      <c r="J140" s="21">
        <v>-1402499.1500000004</v>
      </c>
      <c r="K140" s="214">
        <v>1.928014576950817</v>
      </c>
    </row>
    <row r="141" spans="1:11" x14ac:dyDescent="0.25">
      <c r="A141" s="1" t="s">
        <v>173</v>
      </c>
      <c r="B141" s="6" t="s">
        <v>174</v>
      </c>
      <c r="C141" s="42">
        <v>48597.279999999999</v>
      </c>
      <c r="D141" s="42">
        <v>48597.279999999999</v>
      </c>
      <c r="E141" s="21">
        <v>4053404.444444444</v>
      </c>
      <c r="F141" s="21">
        <v>4004807.1644444442</v>
      </c>
      <c r="G141" s="214">
        <v>1.1989250188593184E-2</v>
      </c>
      <c r="H141" s="21">
        <v>1015600.04</v>
      </c>
      <c r="I141" s="21">
        <v>8013213.333333334</v>
      </c>
      <c r="J141" s="21">
        <v>6997613.2933333339</v>
      </c>
      <c r="K141" s="214">
        <v>0.12674067165731268</v>
      </c>
    </row>
    <row r="142" spans="1:11" x14ac:dyDescent="0.25">
      <c r="A142" s="31" t="s">
        <v>175</v>
      </c>
      <c r="B142" s="2" t="s">
        <v>176</v>
      </c>
      <c r="C142" s="43">
        <v>927531.83</v>
      </c>
      <c r="D142" s="43">
        <v>927531.83</v>
      </c>
      <c r="E142" s="40">
        <v>3008000</v>
      </c>
      <c r="F142" s="40">
        <v>2080468.17</v>
      </c>
      <c r="G142" s="213">
        <v>0.3083549966755319</v>
      </c>
      <c r="H142" s="40">
        <v>12405865.52</v>
      </c>
      <c r="I142" s="40">
        <v>9024000</v>
      </c>
      <c r="J142" s="40">
        <v>-3381865.5199999996</v>
      </c>
      <c r="K142" s="213">
        <v>1.3747634663120567</v>
      </c>
    </row>
    <row r="143" spans="1:11" x14ac:dyDescent="0.25">
      <c r="A143" s="17" t="s">
        <v>177</v>
      </c>
      <c r="B143" s="12" t="s">
        <v>178</v>
      </c>
      <c r="C143" s="195">
        <v>902531.83</v>
      </c>
      <c r="D143" s="195">
        <v>902531.83</v>
      </c>
      <c r="E143" s="21">
        <v>3000000</v>
      </c>
      <c r="F143" s="21">
        <v>2097468.17</v>
      </c>
      <c r="G143" s="214">
        <v>0.30084394333333331</v>
      </c>
      <c r="H143" s="21">
        <v>12380865.52</v>
      </c>
      <c r="I143" s="21">
        <v>9000000</v>
      </c>
      <c r="J143" s="21">
        <v>-3380865.5199999996</v>
      </c>
      <c r="K143" s="214">
        <v>1.3756517244444444</v>
      </c>
    </row>
    <row r="144" spans="1:11" x14ac:dyDescent="0.25">
      <c r="A144" s="17" t="s">
        <v>179</v>
      </c>
      <c r="B144" s="12" t="s">
        <v>180</v>
      </c>
      <c r="C144" s="42">
        <v>25000</v>
      </c>
      <c r="D144" s="42">
        <v>25000</v>
      </c>
      <c r="E144" s="21">
        <v>8000</v>
      </c>
      <c r="F144" s="21">
        <v>-17000</v>
      </c>
      <c r="G144" s="214">
        <v>3.125</v>
      </c>
      <c r="H144" s="21">
        <v>25000</v>
      </c>
      <c r="I144" s="21">
        <v>24000</v>
      </c>
      <c r="J144" s="21">
        <v>-1000</v>
      </c>
      <c r="K144" s="214">
        <v>1.0416666666666667</v>
      </c>
    </row>
    <row r="145" spans="1:11" x14ac:dyDescent="0.25">
      <c r="A145" s="189" t="s">
        <v>181</v>
      </c>
      <c r="B145" s="224" t="s">
        <v>182</v>
      </c>
      <c r="C145" s="225">
        <v>354035.4</v>
      </c>
      <c r="D145" s="225">
        <v>354035.4</v>
      </c>
      <c r="E145" s="226">
        <v>297958.33333333337</v>
      </c>
      <c r="F145" s="226">
        <v>-56077.066666666651</v>
      </c>
      <c r="G145" s="213">
        <v>1.1882043909942666</v>
      </c>
      <c r="H145" s="226">
        <v>423875.4</v>
      </c>
      <c r="I145" s="226">
        <v>888875.00000000012</v>
      </c>
      <c r="J145" s="226">
        <v>464999.60000000009</v>
      </c>
      <c r="K145" s="213">
        <v>0.47686727605118828</v>
      </c>
    </row>
    <row r="146" spans="1:11" x14ac:dyDescent="0.25">
      <c r="A146" s="17" t="s">
        <v>183</v>
      </c>
      <c r="B146" s="6" t="s">
        <v>184</v>
      </c>
      <c r="C146" s="42">
        <v>354035.4</v>
      </c>
      <c r="D146" s="42">
        <v>354035.4</v>
      </c>
      <c r="E146" s="21">
        <v>297958.33333333337</v>
      </c>
      <c r="F146" s="21">
        <v>-56077.066666666651</v>
      </c>
      <c r="G146" s="214">
        <v>1.1882043909942666</v>
      </c>
      <c r="H146" s="21">
        <v>423875.4</v>
      </c>
      <c r="I146" s="21">
        <v>888875.00000000012</v>
      </c>
      <c r="J146" s="21">
        <v>464999.60000000009</v>
      </c>
      <c r="K146" s="214">
        <v>0.47686727605118828</v>
      </c>
    </row>
    <row r="147" spans="1:11" x14ac:dyDescent="0.25">
      <c r="A147" s="17"/>
      <c r="B147" s="12"/>
      <c r="C147" s="42"/>
      <c r="D147" s="42"/>
      <c r="E147" s="21"/>
      <c r="F147" s="21"/>
      <c r="G147" s="214"/>
      <c r="H147" s="21"/>
      <c r="I147" s="21"/>
      <c r="J147" s="21"/>
      <c r="K147" s="214"/>
    </row>
    <row r="148" spans="1:11" x14ac:dyDescent="0.25">
      <c r="A148" s="173" t="s">
        <v>494</v>
      </c>
      <c r="B148" s="22" t="s">
        <v>185</v>
      </c>
      <c r="C148" s="56">
        <v>2398149.0700000003</v>
      </c>
      <c r="D148" s="56">
        <v>2398149.0700000003</v>
      </c>
      <c r="E148" s="24">
        <v>5441394.9124999996</v>
      </c>
      <c r="F148" s="24">
        <v>3043245.8424999993</v>
      </c>
      <c r="G148" s="206">
        <v>0.4407232168521642</v>
      </c>
      <c r="H148" s="24">
        <v>6121725.2000000002</v>
      </c>
      <c r="I148" s="24">
        <v>14700912.737499999</v>
      </c>
      <c r="J148" s="24">
        <v>8579187.5374999978</v>
      </c>
      <c r="K148" s="206">
        <v>0.41641803534989524</v>
      </c>
    </row>
    <row r="149" spans="1:11" x14ac:dyDescent="0.25">
      <c r="A149" s="28" t="s">
        <v>186</v>
      </c>
      <c r="B149" s="34" t="s">
        <v>187</v>
      </c>
      <c r="C149" s="43">
        <v>330994.73</v>
      </c>
      <c r="D149" s="43">
        <v>330994.73</v>
      </c>
      <c r="E149" s="45">
        <v>508226.58333333337</v>
      </c>
      <c r="F149" s="40">
        <v>177231.85333333339</v>
      </c>
      <c r="G149" s="214">
        <v>0.65127394129816429</v>
      </c>
      <c r="H149" s="45">
        <v>873590.63</v>
      </c>
      <c r="I149" s="45">
        <v>1559679.75</v>
      </c>
      <c r="J149" s="40">
        <v>686089.12</v>
      </c>
      <c r="K149" s="214">
        <v>0.56010897750002842</v>
      </c>
    </row>
    <row r="150" spans="1:11" x14ac:dyDescent="0.25">
      <c r="A150" s="11" t="s">
        <v>575</v>
      </c>
      <c r="B150" s="6" t="s">
        <v>550</v>
      </c>
      <c r="C150" s="42">
        <v>292062.73</v>
      </c>
      <c r="D150" s="42">
        <v>292062.73</v>
      </c>
      <c r="E150" s="21">
        <v>474059.91666666669</v>
      </c>
      <c r="F150" s="21">
        <v>181997.1866666667</v>
      </c>
      <c r="G150" s="214">
        <v>0.61608821950952397</v>
      </c>
      <c r="H150" s="21">
        <v>820563.63</v>
      </c>
      <c r="I150" s="21">
        <v>1422179.75</v>
      </c>
      <c r="J150" s="21">
        <v>601616.12</v>
      </c>
      <c r="K150" s="214">
        <v>0.57697603274129028</v>
      </c>
    </row>
    <row r="151" spans="1:11" x14ac:dyDescent="0.25">
      <c r="A151" s="17" t="s">
        <v>188</v>
      </c>
      <c r="B151" s="6" t="s">
        <v>189</v>
      </c>
      <c r="C151" s="42">
        <v>38932</v>
      </c>
      <c r="D151" s="42">
        <v>38932</v>
      </c>
      <c r="E151" s="21">
        <v>29166.666666666668</v>
      </c>
      <c r="F151" s="21">
        <v>-9765.3333333333321</v>
      </c>
      <c r="G151" s="214">
        <v>1.3348114285714285</v>
      </c>
      <c r="H151" s="21">
        <v>51027</v>
      </c>
      <c r="I151" s="21">
        <v>122500.00000000001</v>
      </c>
      <c r="J151" s="21">
        <v>71473.000000000015</v>
      </c>
      <c r="K151" s="214">
        <v>0.41654693877551013</v>
      </c>
    </row>
    <row r="152" spans="1:11" x14ac:dyDescent="0.25">
      <c r="A152" s="17" t="s">
        <v>190</v>
      </c>
      <c r="B152" s="6" t="s">
        <v>191</v>
      </c>
      <c r="C152" s="42">
        <v>0</v>
      </c>
      <c r="D152" s="42">
        <v>0</v>
      </c>
      <c r="E152" s="21">
        <v>5000</v>
      </c>
      <c r="F152" s="21">
        <v>5000</v>
      </c>
      <c r="G152" s="217">
        <v>0</v>
      </c>
      <c r="H152" s="21">
        <v>2000</v>
      </c>
      <c r="I152" s="21">
        <v>15000</v>
      </c>
      <c r="J152" s="21">
        <v>13000</v>
      </c>
      <c r="K152" s="217">
        <v>0.13333333333333333</v>
      </c>
    </row>
    <row r="153" spans="1:11" x14ac:dyDescent="0.25">
      <c r="A153" s="28" t="s">
        <v>192</v>
      </c>
      <c r="B153" s="29" t="s">
        <v>193</v>
      </c>
      <c r="C153" s="43">
        <v>91999.95</v>
      </c>
      <c r="D153" s="43">
        <v>91999.95</v>
      </c>
      <c r="E153" s="45">
        <v>203037</v>
      </c>
      <c r="F153" s="40">
        <v>111037.05</v>
      </c>
      <c r="G153" s="214">
        <v>0.45311913592103903</v>
      </c>
      <c r="H153" s="45">
        <v>91999.95</v>
      </c>
      <c r="I153" s="45">
        <v>479949.00000000006</v>
      </c>
      <c r="J153" s="40">
        <v>387949.05000000005</v>
      </c>
      <c r="K153" s="214">
        <v>0.19168692923623132</v>
      </c>
    </row>
    <row r="154" spans="1:11" x14ac:dyDescent="0.25">
      <c r="A154" s="11" t="s">
        <v>194</v>
      </c>
      <c r="B154" s="6" t="s">
        <v>195</v>
      </c>
      <c r="C154" s="42">
        <v>0</v>
      </c>
      <c r="D154" s="42">
        <v>0</v>
      </c>
      <c r="E154" s="21">
        <v>50000</v>
      </c>
      <c r="F154" s="40">
        <v>50000</v>
      </c>
      <c r="G154" s="217">
        <v>0</v>
      </c>
      <c r="H154" s="21">
        <v>0</v>
      </c>
      <c r="I154" s="21">
        <v>60000</v>
      </c>
      <c r="J154" s="40">
        <v>60000</v>
      </c>
      <c r="K154" s="217">
        <v>0</v>
      </c>
    </row>
    <row r="155" spans="1:11" x14ac:dyDescent="0.25">
      <c r="A155" s="17" t="s">
        <v>196</v>
      </c>
      <c r="B155" s="6" t="s">
        <v>197</v>
      </c>
      <c r="C155" s="42">
        <v>0</v>
      </c>
      <c r="D155" s="42">
        <v>0</v>
      </c>
      <c r="E155" s="21">
        <v>24583.333333333332</v>
      </c>
      <c r="F155" s="21">
        <v>24583.333333333332</v>
      </c>
      <c r="G155" s="214">
        <v>0</v>
      </c>
      <c r="H155" s="21">
        <v>0</v>
      </c>
      <c r="I155" s="21">
        <v>43750</v>
      </c>
      <c r="J155" s="21">
        <v>43750</v>
      </c>
      <c r="K155" s="214">
        <v>0</v>
      </c>
    </row>
    <row r="156" spans="1:11" x14ac:dyDescent="0.25">
      <c r="A156" s="17" t="s">
        <v>198</v>
      </c>
      <c r="B156" s="6" t="s">
        <v>199</v>
      </c>
      <c r="C156" s="42">
        <v>91999.95</v>
      </c>
      <c r="D156" s="42">
        <v>91999.95</v>
      </c>
      <c r="E156" s="21">
        <v>128453.66666666669</v>
      </c>
      <c r="F156" s="21">
        <v>36453.716666666689</v>
      </c>
      <c r="G156" s="214">
        <v>0.71621116303933186</v>
      </c>
      <c r="H156" s="21">
        <v>91999.95</v>
      </c>
      <c r="I156" s="21">
        <v>376199.00000000006</v>
      </c>
      <c r="J156" s="21">
        <v>284199.05000000005</v>
      </c>
      <c r="K156" s="214">
        <v>0.24455128801511961</v>
      </c>
    </row>
    <row r="157" spans="1:11" x14ac:dyDescent="0.25">
      <c r="A157" s="28" t="s">
        <v>200</v>
      </c>
      <c r="B157" s="29" t="s">
        <v>201</v>
      </c>
      <c r="C157" s="43">
        <v>163214</v>
      </c>
      <c r="D157" s="43">
        <v>163214</v>
      </c>
      <c r="E157" s="45">
        <v>245980.79166666669</v>
      </c>
      <c r="F157" s="44">
        <v>82766.791666666686</v>
      </c>
      <c r="G157" s="213">
        <v>0.66352335438116017</v>
      </c>
      <c r="H157" s="40">
        <v>663552.40999999992</v>
      </c>
      <c r="I157" s="40">
        <v>909533.20166666666</v>
      </c>
      <c r="J157" s="44">
        <v>245980.79166666674</v>
      </c>
      <c r="K157" s="213">
        <v>0.72955270767914659</v>
      </c>
    </row>
    <row r="158" spans="1:11" x14ac:dyDescent="0.25">
      <c r="A158" s="62" t="s">
        <v>590</v>
      </c>
      <c r="B158" s="6" t="s">
        <v>591</v>
      </c>
      <c r="C158" s="195">
        <v>0</v>
      </c>
      <c r="D158" s="195">
        <v>0</v>
      </c>
      <c r="E158" s="46">
        <v>0</v>
      </c>
      <c r="F158" s="21">
        <v>0</v>
      </c>
      <c r="G158" s="214" t="s">
        <v>16</v>
      </c>
      <c r="H158" s="46">
        <v>0</v>
      </c>
      <c r="I158" s="46">
        <v>0</v>
      </c>
      <c r="J158" s="21">
        <v>0</v>
      </c>
      <c r="K158" s="214" t="s">
        <v>16</v>
      </c>
    </row>
    <row r="159" spans="1:11" x14ac:dyDescent="0.25">
      <c r="A159" s="17" t="s">
        <v>202</v>
      </c>
      <c r="B159" s="6" t="s">
        <v>592</v>
      </c>
      <c r="C159" s="195">
        <v>138414</v>
      </c>
      <c r="D159" s="195">
        <v>138414</v>
      </c>
      <c r="E159" s="21">
        <v>191666.66666666669</v>
      </c>
      <c r="F159" s="21">
        <v>53252.666666666686</v>
      </c>
      <c r="G159" s="214">
        <v>0.72215999999999991</v>
      </c>
      <c r="H159" s="21">
        <v>638752.40999999992</v>
      </c>
      <c r="I159" s="21">
        <v>575000</v>
      </c>
      <c r="J159" s="21">
        <v>-63752.409999999916</v>
      </c>
      <c r="K159" s="214">
        <v>1.110873756521739</v>
      </c>
    </row>
    <row r="160" spans="1:11" x14ac:dyDescent="0.25">
      <c r="A160" s="17" t="s">
        <v>203</v>
      </c>
      <c r="B160" s="6" t="s">
        <v>204</v>
      </c>
      <c r="C160" s="195">
        <v>0</v>
      </c>
      <c r="D160" s="195">
        <v>0</v>
      </c>
      <c r="E160" s="21">
        <v>20000</v>
      </c>
      <c r="F160" s="21">
        <v>20000</v>
      </c>
      <c r="G160" s="214">
        <v>0</v>
      </c>
      <c r="H160" s="21">
        <v>0</v>
      </c>
      <c r="I160" s="21">
        <v>60000</v>
      </c>
      <c r="J160" s="21">
        <v>60000</v>
      </c>
      <c r="K160" s="214">
        <v>0</v>
      </c>
    </row>
    <row r="161" spans="1:11" x14ac:dyDescent="0.25">
      <c r="A161" s="17" t="s">
        <v>205</v>
      </c>
      <c r="B161" s="6" t="s">
        <v>206</v>
      </c>
      <c r="C161" s="195">
        <v>24800</v>
      </c>
      <c r="D161" s="195">
        <v>24800</v>
      </c>
      <c r="E161" s="21">
        <v>34314.125</v>
      </c>
      <c r="F161" s="21">
        <v>9514.125</v>
      </c>
      <c r="G161" s="214">
        <v>0.72273444244899143</v>
      </c>
      <c r="H161" s="243">
        <v>24800</v>
      </c>
      <c r="I161" s="21">
        <v>102942.375</v>
      </c>
      <c r="J161" s="21">
        <v>78142.375</v>
      </c>
      <c r="K161" s="214">
        <v>0.24091148081633049</v>
      </c>
    </row>
    <row r="162" spans="1:11" x14ac:dyDescent="0.25">
      <c r="A162" s="28" t="s">
        <v>207</v>
      </c>
      <c r="B162" s="29" t="s">
        <v>208</v>
      </c>
      <c r="C162" s="43">
        <v>0</v>
      </c>
      <c r="D162" s="43">
        <v>0</v>
      </c>
      <c r="E162" s="45">
        <v>5366.92</v>
      </c>
      <c r="F162" s="44">
        <v>5366.92</v>
      </c>
      <c r="G162" s="213">
        <v>0</v>
      </c>
      <c r="H162" s="45">
        <v>991.54</v>
      </c>
      <c r="I162" s="45">
        <v>91100.76</v>
      </c>
      <c r="J162" s="44">
        <v>90109.22</v>
      </c>
      <c r="K162" s="213">
        <v>1.0883992625308505E-2</v>
      </c>
    </row>
    <row r="163" spans="1:11" x14ac:dyDescent="0.25">
      <c r="A163" s="17" t="s">
        <v>209</v>
      </c>
      <c r="B163" s="6" t="s">
        <v>210</v>
      </c>
      <c r="C163" s="42">
        <v>0</v>
      </c>
      <c r="D163" s="42">
        <v>0</v>
      </c>
      <c r="E163" s="21">
        <v>5366.92</v>
      </c>
      <c r="F163" s="21">
        <v>5366.92</v>
      </c>
      <c r="G163" s="214">
        <v>0</v>
      </c>
      <c r="H163" s="21">
        <v>991.54</v>
      </c>
      <c r="I163" s="21">
        <v>91100.76</v>
      </c>
      <c r="J163" s="21">
        <v>90109.22</v>
      </c>
      <c r="K163" s="214">
        <v>1.0883992625308505E-2</v>
      </c>
    </row>
    <row r="164" spans="1:11" x14ac:dyDescent="0.25">
      <c r="A164" s="28" t="s">
        <v>211</v>
      </c>
      <c r="B164" s="34" t="s">
        <v>212</v>
      </c>
      <c r="C164" s="43">
        <v>950.01</v>
      </c>
      <c r="D164" s="43">
        <v>950.01</v>
      </c>
      <c r="E164" s="45">
        <v>183100</v>
      </c>
      <c r="F164" s="40">
        <v>182149.99</v>
      </c>
      <c r="G164" s="213">
        <v>5.1884762424904427E-3</v>
      </c>
      <c r="H164" s="45">
        <v>10850.01</v>
      </c>
      <c r="I164" s="45">
        <v>353700</v>
      </c>
      <c r="J164" s="40">
        <v>342849.99</v>
      </c>
      <c r="K164" s="213">
        <v>3.0675742154368107E-2</v>
      </c>
    </row>
    <row r="165" spans="1:11" x14ac:dyDescent="0.25">
      <c r="A165" s="17" t="s">
        <v>213</v>
      </c>
      <c r="B165" s="6" t="s">
        <v>593</v>
      </c>
      <c r="C165" s="42">
        <v>950.01</v>
      </c>
      <c r="D165" s="42">
        <v>950.01</v>
      </c>
      <c r="E165" s="21">
        <v>145600</v>
      </c>
      <c r="F165" s="21">
        <v>144649.99</v>
      </c>
      <c r="G165" s="214">
        <v>6.5247939560439559E-3</v>
      </c>
      <c r="H165" s="21">
        <v>1850.01</v>
      </c>
      <c r="I165" s="21">
        <v>291200</v>
      </c>
      <c r="J165" s="21">
        <v>289349.99</v>
      </c>
      <c r="K165" s="214">
        <v>6.3530563186813185E-3</v>
      </c>
    </row>
    <row r="166" spans="1:11" x14ac:dyDescent="0.25">
      <c r="A166" s="17" t="s">
        <v>214</v>
      </c>
      <c r="B166" s="6" t="s">
        <v>215</v>
      </c>
      <c r="C166" s="42">
        <v>0</v>
      </c>
      <c r="D166" s="42">
        <v>0</v>
      </c>
      <c r="E166" s="21">
        <v>37500</v>
      </c>
      <c r="F166" s="21">
        <v>37500</v>
      </c>
      <c r="G166" s="214">
        <v>0</v>
      </c>
      <c r="H166" s="21">
        <v>9000</v>
      </c>
      <c r="I166" s="21">
        <v>62500</v>
      </c>
      <c r="J166" s="21">
        <v>53500</v>
      </c>
      <c r="K166" s="214">
        <v>0.14399999999999999</v>
      </c>
    </row>
    <row r="167" spans="1:11" ht="24.75" x14ac:dyDescent="0.25">
      <c r="A167" s="28" t="s">
        <v>216</v>
      </c>
      <c r="B167" s="34" t="s">
        <v>217</v>
      </c>
      <c r="C167" s="43">
        <v>0</v>
      </c>
      <c r="D167" s="43">
        <v>0</v>
      </c>
      <c r="E167" s="40">
        <v>232583.33333333331</v>
      </c>
      <c r="F167" s="40">
        <v>232583.33333333331</v>
      </c>
      <c r="G167" s="213">
        <v>0</v>
      </c>
      <c r="H167" s="40">
        <v>196867.41999999998</v>
      </c>
      <c r="I167" s="40">
        <v>597750</v>
      </c>
      <c r="J167" s="40">
        <v>400882.58</v>
      </c>
      <c r="K167" s="213">
        <v>0.32934741948975321</v>
      </c>
    </row>
    <row r="168" spans="1:11" x14ac:dyDescent="0.25">
      <c r="A168" s="31" t="s">
        <v>218</v>
      </c>
      <c r="B168" s="2" t="s">
        <v>219</v>
      </c>
      <c r="C168" s="43">
        <v>0</v>
      </c>
      <c r="D168" s="43">
        <v>0</v>
      </c>
      <c r="E168" s="40">
        <v>36166.666666666664</v>
      </c>
      <c r="F168" s="40">
        <v>36166.666666666664</v>
      </c>
      <c r="G168" s="214">
        <v>0</v>
      </c>
      <c r="H168" s="40">
        <v>1215.56</v>
      </c>
      <c r="I168" s="40">
        <v>108500</v>
      </c>
      <c r="J168" s="40">
        <v>107284.44</v>
      </c>
      <c r="K168" s="214">
        <v>1.1203317972350231E-2</v>
      </c>
    </row>
    <row r="169" spans="1:11" x14ac:dyDescent="0.25">
      <c r="A169" s="17" t="s">
        <v>220</v>
      </c>
      <c r="B169" s="12" t="s">
        <v>221</v>
      </c>
      <c r="C169" s="42">
        <v>0</v>
      </c>
      <c r="D169" s="42">
        <v>0</v>
      </c>
      <c r="E169" s="21">
        <v>18083.333333333332</v>
      </c>
      <c r="F169" s="21">
        <v>18083.333333333332</v>
      </c>
      <c r="G169" s="214">
        <v>0</v>
      </c>
      <c r="H169" s="21">
        <v>1006.52</v>
      </c>
      <c r="I169" s="21">
        <v>54250</v>
      </c>
      <c r="J169" s="21">
        <v>53243.48</v>
      </c>
      <c r="K169" s="214">
        <v>1.8553364055299539E-2</v>
      </c>
    </row>
    <row r="170" spans="1:11" x14ac:dyDescent="0.25">
      <c r="A170" s="17" t="s">
        <v>222</v>
      </c>
      <c r="B170" s="12" t="s">
        <v>223</v>
      </c>
      <c r="C170" s="42">
        <v>0</v>
      </c>
      <c r="D170" s="42">
        <v>0</v>
      </c>
      <c r="E170" s="21">
        <v>18083.333333333332</v>
      </c>
      <c r="F170" s="21">
        <v>18083.333333333332</v>
      </c>
      <c r="G170" s="214">
        <v>0</v>
      </c>
      <c r="H170" s="21">
        <v>209.04</v>
      </c>
      <c r="I170" s="21">
        <v>54250</v>
      </c>
      <c r="J170" s="21">
        <v>54040.959999999999</v>
      </c>
      <c r="K170" s="214">
        <v>3.8532718894009215E-3</v>
      </c>
    </row>
    <row r="171" spans="1:11" x14ac:dyDescent="0.25">
      <c r="A171" s="28" t="s">
        <v>224</v>
      </c>
      <c r="B171" s="2" t="s">
        <v>225</v>
      </c>
      <c r="C171" s="43">
        <v>0</v>
      </c>
      <c r="D171" s="43">
        <v>0</v>
      </c>
      <c r="E171" s="40">
        <v>126416.66666666666</v>
      </c>
      <c r="F171" s="40">
        <v>126416.66666666666</v>
      </c>
      <c r="G171" s="213">
        <v>0</v>
      </c>
      <c r="H171" s="40">
        <v>0</v>
      </c>
      <c r="I171" s="40">
        <v>379250</v>
      </c>
      <c r="J171" s="40">
        <v>379250</v>
      </c>
      <c r="K171" s="213">
        <v>0</v>
      </c>
    </row>
    <row r="172" spans="1:11" x14ac:dyDescent="0.25">
      <c r="A172" s="17" t="s">
        <v>226</v>
      </c>
      <c r="B172" s="6" t="s">
        <v>227</v>
      </c>
      <c r="C172" s="42">
        <v>0</v>
      </c>
      <c r="D172" s="42">
        <v>0</v>
      </c>
      <c r="E172" s="21">
        <v>108333.33333333333</v>
      </c>
      <c r="F172" s="21">
        <v>108333.33333333333</v>
      </c>
      <c r="G172" s="214">
        <v>0</v>
      </c>
      <c r="H172" s="21">
        <v>0</v>
      </c>
      <c r="I172" s="21">
        <v>325000</v>
      </c>
      <c r="J172" s="21">
        <v>325000</v>
      </c>
      <c r="K172" s="214">
        <v>0</v>
      </c>
    </row>
    <row r="173" spans="1:11" x14ac:dyDescent="0.25">
      <c r="A173" s="58" t="s">
        <v>228</v>
      </c>
      <c r="B173" s="6" t="s">
        <v>229</v>
      </c>
      <c r="C173" s="42">
        <v>0</v>
      </c>
      <c r="D173" s="42">
        <v>0</v>
      </c>
      <c r="E173" s="21">
        <v>18083.333333333332</v>
      </c>
      <c r="F173" s="21">
        <v>18083.333333333332</v>
      </c>
      <c r="G173" s="214">
        <v>0</v>
      </c>
      <c r="H173" s="21">
        <v>0</v>
      </c>
      <c r="I173" s="21">
        <v>54250</v>
      </c>
      <c r="J173" s="21">
        <v>54250</v>
      </c>
      <c r="K173" s="214">
        <v>0</v>
      </c>
    </row>
    <row r="174" spans="1:11" x14ac:dyDescent="0.25">
      <c r="A174" s="28" t="s">
        <v>230</v>
      </c>
      <c r="B174" s="2" t="s">
        <v>231</v>
      </c>
      <c r="C174" s="43">
        <v>0</v>
      </c>
      <c r="D174" s="43">
        <v>0</v>
      </c>
      <c r="E174" s="43">
        <v>70000</v>
      </c>
      <c r="F174" s="40">
        <v>70000</v>
      </c>
      <c r="G174" s="213">
        <v>0</v>
      </c>
      <c r="H174" s="40">
        <v>195651.86</v>
      </c>
      <c r="I174" s="40">
        <v>110000</v>
      </c>
      <c r="J174" s="40">
        <v>-85651.859999999986</v>
      </c>
      <c r="K174" s="213">
        <v>1.7786532727272726</v>
      </c>
    </row>
    <row r="175" spans="1:11" x14ac:dyDescent="0.25">
      <c r="A175" s="17" t="s">
        <v>232</v>
      </c>
      <c r="B175" s="6" t="s">
        <v>594</v>
      </c>
      <c r="C175" s="42">
        <v>0</v>
      </c>
      <c r="D175" s="42">
        <v>0</v>
      </c>
      <c r="E175" s="21">
        <v>50000</v>
      </c>
      <c r="F175" s="21">
        <v>50000</v>
      </c>
      <c r="G175" s="214">
        <v>0</v>
      </c>
      <c r="H175" s="21">
        <v>18622.95</v>
      </c>
      <c r="I175" s="21">
        <v>50000</v>
      </c>
      <c r="J175" s="21">
        <v>31377.05</v>
      </c>
      <c r="K175" s="214">
        <v>0.37245900000000004</v>
      </c>
    </row>
    <row r="176" spans="1:11" x14ac:dyDescent="0.25">
      <c r="A176" s="17" t="s">
        <v>233</v>
      </c>
      <c r="B176" s="6" t="s">
        <v>458</v>
      </c>
      <c r="C176" s="42">
        <v>0</v>
      </c>
      <c r="D176" s="42">
        <v>0</v>
      </c>
      <c r="E176" s="21">
        <v>20000</v>
      </c>
      <c r="F176" s="21">
        <v>20000</v>
      </c>
      <c r="G176" s="214">
        <v>0</v>
      </c>
      <c r="H176" s="21">
        <v>177028.91</v>
      </c>
      <c r="I176" s="21">
        <v>60000</v>
      </c>
      <c r="J176" s="21">
        <v>-117028.91</v>
      </c>
      <c r="K176" s="214">
        <v>2.9504818333333334</v>
      </c>
    </row>
    <row r="177" spans="1:11" ht="24" x14ac:dyDescent="0.25">
      <c r="A177" s="28" t="s">
        <v>234</v>
      </c>
      <c r="B177" s="29" t="s">
        <v>235</v>
      </c>
      <c r="C177" s="43">
        <v>1039697.62</v>
      </c>
      <c r="D177" s="43">
        <v>1039697.62</v>
      </c>
      <c r="E177" s="40">
        <v>1683915.0833333333</v>
      </c>
      <c r="F177" s="40">
        <v>644217.46333333326</v>
      </c>
      <c r="G177" s="213">
        <v>0.61742877077976177</v>
      </c>
      <c r="H177" s="40">
        <v>2905858.07</v>
      </c>
      <c r="I177" s="40">
        <v>4716145.25</v>
      </c>
      <c r="J177" s="40">
        <v>1810287.1800000002</v>
      </c>
      <c r="K177" s="213">
        <v>0.61615109712746863</v>
      </c>
    </row>
    <row r="178" spans="1:11" x14ac:dyDescent="0.25">
      <c r="A178" s="28" t="s">
        <v>236</v>
      </c>
      <c r="B178" s="29" t="s">
        <v>237</v>
      </c>
      <c r="C178" s="43">
        <v>1039697.62</v>
      </c>
      <c r="D178" s="43">
        <v>1039697.62</v>
      </c>
      <c r="E178" s="45">
        <v>1414115.0833333333</v>
      </c>
      <c r="F178" s="40">
        <v>374417.46333333326</v>
      </c>
      <c r="G178" s="213">
        <v>0.73522843526231163</v>
      </c>
      <c r="H178" s="45">
        <v>2895454.72</v>
      </c>
      <c r="I178" s="45">
        <v>4242345.25</v>
      </c>
      <c r="J178" s="40">
        <v>1346890.5299999998</v>
      </c>
      <c r="K178" s="213">
        <v>0.6825127492864943</v>
      </c>
    </row>
    <row r="179" spans="1:11" x14ac:dyDescent="0.25">
      <c r="A179" s="17" t="s">
        <v>238</v>
      </c>
      <c r="B179" s="6" t="s">
        <v>239</v>
      </c>
      <c r="C179" s="42">
        <v>1008942.62</v>
      </c>
      <c r="D179" s="42">
        <v>1008942.62</v>
      </c>
      <c r="E179" s="21">
        <v>1012084.9166666666</v>
      </c>
      <c r="F179" s="21">
        <v>3142.2966666666325</v>
      </c>
      <c r="G179" s="214">
        <v>0.99689522428906863</v>
      </c>
      <c r="H179" s="21">
        <v>2840824.72</v>
      </c>
      <c r="I179" s="21">
        <v>3036254.75</v>
      </c>
      <c r="J179" s="21">
        <v>195430.0299999998</v>
      </c>
      <c r="K179" s="214">
        <v>0.9356345082704276</v>
      </c>
    </row>
    <row r="180" spans="1:11" x14ac:dyDescent="0.25">
      <c r="A180" s="17" t="s">
        <v>240</v>
      </c>
      <c r="B180" s="6" t="s">
        <v>241</v>
      </c>
      <c r="C180" s="244">
        <v>30755</v>
      </c>
      <c r="D180" s="244">
        <v>30755</v>
      </c>
      <c r="E180" s="21">
        <v>397030.16666666669</v>
      </c>
      <c r="F180" s="21">
        <v>366275.16666666669</v>
      </c>
      <c r="G180" s="214">
        <v>7.7462627734836267E-2</v>
      </c>
      <c r="H180" s="21">
        <v>54120</v>
      </c>
      <c r="I180" s="21">
        <v>1191090.5</v>
      </c>
      <c r="J180" s="21">
        <v>1136970.5</v>
      </c>
      <c r="K180" s="214">
        <v>4.5437353416889814E-2</v>
      </c>
    </row>
    <row r="181" spans="1:11" x14ac:dyDescent="0.25">
      <c r="A181" s="17" t="s">
        <v>495</v>
      </c>
      <c r="B181" s="6" t="s">
        <v>496</v>
      </c>
      <c r="C181" s="42">
        <v>0</v>
      </c>
      <c r="D181" s="42">
        <v>0</v>
      </c>
      <c r="E181" s="21">
        <v>5000</v>
      </c>
      <c r="F181" s="21">
        <v>5000</v>
      </c>
      <c r="G181" s="214">
        <v>0</v>
      </c>
      <c r="H181" s="21">
        <v>510</v>
      </c>
      <c r="I181" s="21">
        <v>15000</v>
      </c>
      <c r="J181" s="21">
        <v>14490</v>
      </c>
      <c r="K181" s="214">
        <v>3.4000000000000002E-2</v>
      </c>
    </row>
    <row r="182" spans="1:11" x14ac:dyDescent="0.25">
      <c r="A182" s="28" t="s">
        <v>242</v>
      </c>
      <c r="B182" s="2" t="s">
        <v>243</v>
      </c>
      <c r="C182" s="43">
        <v>0</v>
      </c>
      <c r="D182" s="43">
        <v>0</v>
      </c>
      <c r="E182" s="44">
        <v>269800</v>
      </c>
      <c r="F182" s="44">
        <v>269800</v>
      </c>
      <c r="G182" s="213">
        <v>0</v>
      </c>
      <c r="H182" s="44">
        <v>10403.35</v>
      </c>
      <c r="I182" s="44">
        <v>473800</v>
      </c>
      <c r="J182" s="44">
        <v>463396.65</v>
      </c>
      <c r="K182" s="213">
        <v>2.195726044744618E-2</v>
      </c>
    </row>
    <row r="183" spans="1:11" x14ac:dyDescent="0.25">
      <c r="A183" s="17" t="s">
        <v>244</v>
      </c>
      <c r="B183" s="6" t="s">
        <v>245</v>
      </c>
      <c r="C183" s="42">
        <v>0</v>
      </c>
      <c r="D183" s="42">
        <v>0</v>
      </c>
      <c r="E183" s="21">
        <v>69800</v>
      </c>
      <c r="F183" s="21">
        <v>69800</v>
      </c>
      <c r="G183" s="214">
        <v>0</v>
      </c>
      <c r="H183" s="21">
        <v>0</v>
      </c>
      <c r="I183" s="21">
        <v>73800</v>
      </c>
      <c r="J183" s="21">
        <v>73800</v>
      </c>
      <c r="K183" s="214">
        <v>0</v>
      </c>
    </row>
    <row r="184" spans="1:11" x14ac:dyDescent="0.25">
      <c r="A184" s="17" t="s">
        <v>606</v>
      </c>
      <c r="B184" s="6" t="s">
        <v>607</v>
      </c>
      <c r="C184" s="42">
        <v>0</v>
      </c>
      <c r="D184" s="42">
        <v>0</v>
      </c>
      <c r="E184" s="21">
        <v>100000</v>
      </c>
      <c r="F184" s="21">
        <v>100000</v>
      </c>
      <c r="G184" s="214">
        <v>0</v>
      </c>
      <c r="H184" s="21">
        <v>0</v>
      </c>
      <c r="I184" s="21">
        <v>200000</v>
      </c>
      <c r="J184" s="21">
        <v>200000</v>
      </c>
      <c r="K184" s="214">
        <v>0</v>
      </c>
    </row>
    <row r="185" spans="1:11" ht="24.75" x14ac:dyDescent="0.25">
      <c r="A185" s="17" t="s">
        <v>608</v>
      </c>
      <c r="B185" s="6" t="s">
        <v>609</v>
      </c>
      <c r="C185" s="42">
        <v>0</v>
      </c>
      <c r="D185" s="42">
        <v>0</v>
      </c>
      <c r="E185" s="21">
        <v>100000</v>
      </c>
      <c r="F185" s="21">
        <v>100000</v>
      </c>
      <c r="G185" s="214">
        <v>0</v>
      </c>
      <c r="H185" s="21">
        <v>10403.35</v>
      </c>
      <c r="I185" s="21">
        <v>200000</v>
      </c>
      <c r="J185" s="21">
        <v>189596.65</v>
      </c>
      <c r="K185" s="214">
        <v>5.201675E-2</v>
      </c>
    </row>
    <row r="186" spans="1:11" x14ac:dyDescent="0.25">
      <c r="A186" s="28" t="s">
        <v>246</v>
      </c>
      <c r="B186" s="34" t="s">
        <v>247</v>
      </c>
      <c r="C186" s="49">
        <v>771292.76</v>
      </c>
      <c r="D186" s="49">
        <v>771292.76</v>
      </c>
      <c r="E186" s="50">
        <v>2379185.2008333337</v>
      </c>
      <c r="F186" s="50">
        <v>1607892.4408333336</v>
      </c>
      <c r="G186" s="213">
        <v>0.32418357332159214</v>
      </c>
      <c r="H186" s="50">
        <v>1378015.17</v>
      </c>
      <c r="I186" s="50">
        <v>6164645.602500001</v>
      </c>
      <c r="J186" s="50">
        <v>4786630.432500001</v>
      </c>
      <c r="K186" s="213">
        <v>0.22353518090985827</v>
      </c>
    </row>
    <row r="187" spans="1:11" x14ac:dyDescent="0.25">
      <c r="A187" s="17" t="s">
        <v>610</v>
      </c>
      <c r="B187" s="6" t="s">
        <v>611</v>
      </c>
      <c r="C187" s="42">
        <v>290948.2</v>
      </c>
      <c r="D187" s="42">
        <v>290948.2</v>
      </c>
      <c r="E187" s="21">
        <v>112000</v>
      </c>
      <c r="F187" s="21">
        <v>-178948.2</v>
      </c>
      <c r="G187" s="214">
        <v>2.5977517857142858</v>
      </c>
      <c r="H187" s="21">
        <v>291718.2</v>
      </c>
      <c r="I187" s="21">
        <v>312000</v>
      </c>
      <c r="J187" s="21">
        <v>20281.799999999988</v>
      </c>
      <c r="K187" s="214">
        <v>0.93499423076923083</v>
      </c>
    </row>
    <row r="188" spans="1:11" x14ac:dyDescent="0.25">
      <c r="A188" s="11" t="s">
        <v>248</v>
      </c>
      <c r="B188" s="6" t="s">
        <v>249</v>
      </c>
      <c r="C188" s="42">
        <v>377219.24</v>
      </c>
      <c r="D188" s="42">
        <v>377219.24</v>
      </c>
      <c r="E188" s="21">
        <v>1572180.2008333334</v>
      </c>
      <c r="F188" s="21">
        <v>1194960.9608333334</v>
      </c>
      <c r="G188" s="214">
        <v>0.23993384460639761</v>
      </c>
      <c r="H188" s="21">
        <v>508982.28</v>
      </c>
      <c r="I188" s="21">
        <v>4678540.6025</v>
      </c>
      <c r="J188" s="21">
        <v>4169558.3224999998</v>
      </c>
      <c r="K188" s="214">
        <v>0.10879082244750062</v>
      </c>
    </row>
    <row r="189" spans="1:11" x14ac:dyDescent="0.25">
      <c r="A189" s="11" t="s">
        <v>612</v>
      </c>
      <c r="B189" s="6" t="s">
        <v>613</v>
      </c>
      <c r="C189" s="42">
        <v>0</v>
      </c>
      <c r="D189" s="42">
        <v>0</v>
      </c>
      <c r="E189" s="21">
        <v>0</v>
      </c>
      <c r="F189" s="21">
        <v>0</v>
      </c>
      <c r="G189" s="214" t="s">
        <v>16</v>
      </c>
      <c r="H189" s="21">
        <v>0</v>
      </c>
      <c r="I189" s="21">
        <v>7500</v>
      </c>
      <c r="J189" s="21">
        <v>7500</v>
      </c>
      <c r="K189" s="214">
        <v>0</v>
      </c>
    </row>
    <row r="190" spans="1:11" ht="24.75" x14ac:dyDescent="0.25">
      <c r="A190" s="11" t="s">
        <v>614</v>
      </c>
      <c r="B190" s="245" t="s">
        <v>615</v>
      </c>
      <c r="C190" s="42">
        <v>0</v>
      </c>
      <c r="D190" s="42">
        <v>0</v>
      </c>
      <c r="E190" s="21">
        <v>0</v>
      </c>
      <c r="F190" s="21">
        <v>0</v>
      </c>
      <c r="G190" s="214" t="s">
        <v>16</v>
      </c>
      <c r="H190" s="21">
        <v>95893</v>
      </c>
      <c r="I190" s="21">
        <v>50000</v>
      </c>
      <c r="J190" s="21">
        <v>-45893</v>
      </c>
      <c r="K190" s="214">
        <v>1.9178599999999999</v>
      </c>
    </row>
    <row r="191" spans="1:11" x14ac:dyDescent="0.25">
      <c r="A191" s="17" t="s">
        <v>497</v>
      </c>
      <c r="B191" s="6" t="s">
        <v>498</v>
      </c>
      <c r="C191" s="42">
        <v>0</v>
      </c>
      <c r="D191" s="42">
        <v>0</v>
      </c>
      <c r="E191" s="21">
        <v>254000</v>
      </c>
      <c r="F191" s="21">
        <v>254000</v>
      </c>
      <c r="G191" s="214">
        <v>0</v>
      </c>
      <c r="H191" s="21">
        <v>71592.710000000006</v>
      </c>
      <c r="I191" s="21">
        <v>304000</v>
      </c>
      <c r="J191" s="21">
        <v>232407.28999999998</v>
      </c>
      <c r="K191" s="214">
        <v>0.2355023355263158</v>
      </c>
    </row>
    <row r="192" spans="1:11" x14ac:dyDescent="0.25">
      <c r="A192" s="17" t="s">
        <v>250</v>
      </c>
      <c r="B192" s="6" t="s">
        <v>251</v>
      </c>
      <c r="C192" s="42">
        <v>86149.39</v>
      </c>
      <c r="D192" s="42">
        <v>86149.39</v>
      </c>
      <c r="E192" s="21">
        <v>101666.66666666666</v>
      </c>
      <c r="F192" s="21">
        <v>15517.276666666658</v>
      </c>
      <c r="G192" s="214">
        <v>0.84737104918032791</v>
      </c>
      <c r="H192" s="21">
        <v>151961.38</v>
      </c>
      <c r="I192" s="21">
        <v>185000</v>
      </c>
      <c r="J192" s="21">
        <v>33038.619999999995</v>
      </c>
      <c r="K192" s="214">
        <v>0.82141286486486487</v>
      </c>
    </row>
    <row r="193" spans="1:11" x14ac:dyDescent="0.25">
      <c r="A193" s="17" t="s">
        <v>616</v>
      </c>
      <c r="B193" s="6" t="s">
        <v>617</v>
      </c>
      <c r="C193" s="42">
        <v>0</v>
      </c>
      <c r="D193" s="42">
        <v>0</v>
      </c>
      <c r="E193" s="21">
        <v>50400</v>
      </c>
      <c r="F193" s="21">
        <v>50400</v>
      </c>
      <c r="G193" s="214">
        <v>0</v>
      </c>
      <c r="H193" s="21">
        <v>20685</v>
      </c>
      <c r="I193" s="21">
        <v>100800</v>
      </c>
      <c r="J193" s="21">
        <v>80115</v>
      </c>
      <c r="K193" s="214">
        <v>0.20520833333333333</v>
      </c>
    </row>
    <row r="194" spans="1:11" x14ac:dyDescent="0.25">
      <c r="A194" s="17" t="s">
        <v>252</v>
      </c>
      <c r="B194" s="6" t="s">
        <v>253</v>
      </c>
      <c r="C194" s="42">
        <v>16975.93</v>
      </c>
      <c r="D194" s="42">
        <v>16975.93</v>
      </c>
      <c r="E194" s="21">
        <v>288938.33333333331</v>
      </c>
      <c r="F194" s="21">
        <v>271962.40333333332</v>
      </c>
      <c r="G194" s="214">
        <v>5.8752778851311992E-2</v>
      </c>
      <c r="H194" s="21">
        <v>237182.59999999998</v>
      </c>
      <c r="I194" s="21">
        <v>526805</v>
      </c>
      <c r="J194" s="21">
        <v>289622.40000000002</v>
      </c>
      <c r="K194" s="214">
        <v>0.45022845265325873</v>
      </c>
    </row>
    <row r="195" spans="1:11" x14ac:dyDescent="0.25">
      <c r="A195" s="17"/>
      <c r="B195" s="12"/>
      <c r="C195" s="42"/>
      <c r="D195" s="42"/>
      <c r="E195" s="21"/>
      <c r="F195" s="21"/>
      <c r="G195" s="214"/>
      <c r="H195" s="21"/>
      <c r="I195" s="21"/>
      <c r="J195" s="21"/>
      <c r="K195" s="214"/>
    </row>
    <row r="196" spans="1:11" x14ac:dyDescent="0.25">
      <c r="A196" s="55" t="s">
        <v>254</v>
      </c>
      <c r="B196" s="22" t="s">
        <v>255</v>
      </c>
      <c r="C196" s="56">
        <v>2625000</v>
      </c>
      <c r="D196" s="56">
        <v>2625000</v>
      </c>
      <c r="E196" s="24">
        <v>2066388.0766666667</v>
      </c>
      <c r="F196" s="24">
        <v>-558611.92333333334</v>
      </c>
      <c r="G196" s="206">
        <v>1.270332533196979</v>
      </c>
      <c r="H196" s="24">
        <v>6907275</v>
      </c>
      <c r="I196" s="24">
        <v>68687964.230000004</v>
      </c>
      <c r="J196" s="24">
        <v>61780689.230000004</v>
      </c>
      <c r="K196" s="206">
        <v>0.10056019387721486</v>
      </c>
    </row>
    <row r="197" spans="1:11" ht="24.75" x14ac:dyDescent="0.25">
      <c r="A197" s="16" t="s">
        <v>256</v>
      </c>
      <c r="B197" s="34" t="s">
        <v>257</v>
      </c>
      <c r="C197" s="43">
        <v>2625000</v>
      </c>
      <c r="D197" s="43">
        <v>2625000</v>
      </c>
      <c r="E197" s="40">
        <v>1666666.6666666667</v>
      </c>
      <c r="F197" s="40">
        <v>-958333.33333333326</v>
      </c>
      <c r="G197" s="214">
        <v>1.575</v>
      </c>
      <c r="H197" s="45">
        <v>2872000</v>
      </c>
      <c r="I197" s="45">
        <v>5000000</v>
      </c>
      <c r="J197" s="40">
        <v>2128000</v>
      </c>
      <c r="K197" s="214">
        <v>0.57440000000000002</v>
      </c>
    </row>
    <row r="198" spans="1:11" x14ac:dyDescent="0.25">
      <c r="A198" s="28" t="s">
        <v>258</v>
      </c>
      <c r="B198" s="48" t="s">
        <v>259</v>
      </c>
      <c r="C198" s="43">
        <v>2625000</v>
      </c>
      <c r="D198" s="43">
        <v>2625000</v>
      </c>
      <c r="E198" s="40">
        <v>1666666.6666666667</v>
      </c>
      <c r="F198" s="40">
        <v>-958333.33333333326</v>
      </c>
      <c r="G198" s="214">
        <v>1.575</v>
      </c>
      <c r="H198" s="40">
        <v>2872000</v>
      </c>
      <c r="I198" s="40">
        <v>5000000</v>
      </c>
      <c r="J198" s="40">
        <v>2128000</v>
      </c>
      <c r="K198" s="214">
        <v>0.57440000000000002</v>
      </c>
    </row>
    <row r="199" spans="1:11" ht="24.75" x14ac:dyDescent="0.25">
      <c r="A199" s="17" t="s">
        <v>595</v>
      </c>
      <c r="B199" s="6" t="s">
        <v>596</v>
      </c>
      <c r="C199" s="42">
        <v>0</v>
      </c>
      <c r="D199" s="42">
        <v>0</v>
      </c>
      <c r="E199" s="21">
        <v>166666.66666666666</v>
      </c>
      <c r="F199" s="21">
        <v>166666.66666666666</v>
      </c>
      <c r="G199" s="214">
        <v>0</v>
      </c>
      <c r="H199" s="21">
        <v>132000</v>
      </c>
      <c r="I199" s="21">
        <v>500000</v>
      </c>
      <c r="J199" s="21">
        <v>368000</v>
      </c>
      <c r="K199" s="214">
        <v>0.26400000000000001</v>
      </c>
    </row>
    <row r="200" spans="1:11" ht="24.75" x14ac:dyDescent="0.25">
      <c r="A200" s="17" t="s">
        <v>260</v>
      </c>
      <c r="B200" s="6" t="s">
        <v>261</v>
      </c>
      <c r="C200" s="42">
        <v>2625000</v>
      </c>
      <c r="D200" s="42">
        <v>2625000</v>
      </c>
      <c r="E200" s="21">
        <v>1500000</v>
      </c>
      <c r="F200" s="21">
        <v>-1125000</v>
      </c>
      <c r="G200" s="214">
        <v>1.75</v>
      </c>
      <c r="H200" s="21">
        <v>2740000</v>
      </c>
      <c r="I200" s="21">
        <v>4500000</v>
      </c>
      <c r="J200" s="21">
        <v>1760000</v>
      </c>
      <c r="K200" s="214">
        <v>0.60888888888888892</v>
      </c>
    </row>
    <row r="201" spans="1:11" ht="24.75" x14ac:dyDescent="0.25">
      <c r="A201" s="28" t="s">
        <v>262</v>
      </c>
      <c r="B201" s="34" t="s">
        <v>263</v>
      </c>
      <c r="C201" s="43">
        <v>0</v>
      </c>
      <c r="D201" s="43">
        <v>0</v>
      </c>
      <c r="E201" s="44">
        <v>399721.41</v>
      </c>
      <c r="F201" s="44">
        <v>399721.41</v>
      </c>
      <c r="G201" s="227">
        <v>0</v>
      </c>
      <c r="H201" s="44">
        <v>4035275</v>
      </c>
      <c r="I201" s="44">
        <v>3545464.2300000004</v>
      </c>
      <c r="J201" s="44">
        <v>-489810.76999999955</v>
      </c>
      <c r="K201" s="227">
        <v>1.1381513782752222</v>
      </c>
    </row>
    <row r="202" spans="1:11" ht="24.75" x14ac:dyDescent="0.25">
      <c r="A202" s="11" t="s">
        <v>264</v>
      </c>
      <c r="B202" s="6" t="s">
        <v>265</v>
      </c>
      <c r="C202" s="42">
        <v>0</v>
      </c>
      <c r="D202" s="42">
        <v>0</v>
      </c>
      <c r="E202" s="21">
        <v>399721.41</v>
      </c>
      <c r="F202" s="21">
        <v>399721.41</v>
      </c>
      <c r="G202" s="217">
        <v>0</v>
      </c>
      <c r="H202" s="21">
        <v>4035275</v>
      </c>
      <c r="I202" s="21">
        <v>3545464.2300000004</v>
      </c>
      <c r="J202" s="21">
        <v>-489810.76999999955</v>
      </c>
      <c r="K202" s="217">
        <v>1.1381513782752222</v>
      </c>
    </row>
    <row r="203" spans="1:11" ht="24.75" x14ac:dyDescent="0.25">
      <c r="A203" s="28" t="s">
        <v>266</v>
      </c>
      <c r="B203" s="34" t="s">
        <v>267</v>
      </c>
      <c r="C203" s="43">
        <v>0</v>
      </c>
      <c r="D203" s="43">
        <v>0</v>
      </c>
      <c r="E203" s="44">
        <v>0</v>
      </c>
      <c r="F203" s="44">
        <v>0</v>
      </c>
      <c r="G203" s="227" t="s">
        <v>16</v>
      </c>
      <c r="H203" s="44">
        <v>0</v>
      </c>
      <c r="I203" s="44">
        <v>60142500</v>
      </c>
      <c r="J203" s="44">
        <v>60142500</v>
      </c>
      <c r="K203" s="227">
        <v>0</v>
      </c>
    </row>
    <row r="204" spans="1:11" ht="24.75" x14ac:dyDescent="0.25">
      <c r="A204" s="11" t="s">
        <v>268</v>
      </c>
      <c r="B204" s="6" t="s">
        <v>516</v>
      </c>
      <c r="C204" s="42">
        <v>0</v>
      </c>
      <c r="D204" s="42">
        <v>0</v>
      </c>
      <c r="E204" s="21">
        <v>0</v>
      </c>
      <c r="F204" s="21">
        <v>0</v>
      </c>
      <c r="G204" s="217" t="s">
        <v>16</v>
      </c>
      <c r="H204" s="21">
        <v>0</v>
      </c>
      <c r="I204" s="21">
        <v>60142500</v>
      </c>
      <c r="J204" s="21">
        <v>60142500</v>
      </c>
      <c r="K204" s="217">
        <v>0</v>
      </c>
    </row>
    <row r="205" spans="1:11" x14ac:dyDescent="0.25">
      <c r="A205" s="1"/>
      <c r="B205" s="12"/>
      <c r="C205" s="42"/>
      <c r="D205" s="42"/>
      <c r="E205" s="59"/>
      <c r="F205" s="59"/>
      <c r="G205" s="228"/>
      <c r="H205" s="59"/>
      <c r="I205" s="59"/>
      <c r="J205" s="59"/>
      <c r="K205" s="228"/>
    </row>
    <row r="206" spans="1:11" x14ac:dyDescent="0.25">
      <c r="A206" s="55"/>
      <c r="B206" s="22" t="s">
        <v>269</v>
      </c>
      <c r="C206" s="56">
        <v>119800906.63</v>
      </c>
      <c r="D206" s="56">
        <v>102040598.51999998</v>
      </c>
      <c r="E206" s="24">
        <v>155294732.42005461</v>
      </c>
      <c r="F206" s="24">
        <v>35493825.790054619</v>
      </c>
      <c r="G206" s="206">
        <v>0.77144217812843874</v>
      </c>
      <c r="H206" s="246">
        <v>348363676.93000001</v>
      </c>
      <c r="I206" s="24">
        <v>505048191.46609718</v>
      </c>
      <c r="J206" s="24">
        <v>156684514.53609717</v>
      </c>
      <c r="K206" s="206">
        <v>0.68976324005584511</v>
      </c>
    </row>
    <row r="207" spans="1:11" x14ac:dyDescent="0.25">
      <c r="A207" s="1"/>
      <c r="B207" s="2"/>
      <c r="C207" s="42"/>
      <c r="D207" s="42"/>
      <c r="E207" s="60"/>
      <c r="F207" s="60"/>
      <c r="G207" s="205"/>
      <c r="H207" s="60"/>
      <c r="I207" s="60"/>
      <c r="J207" s="60">
        <v>0</v>
      </c>
      <c r="K207" s="205"/>
    </row>
    <row r="208" spans="1:11" x14ac:dyDescent="0.25">
      <c r="A208" s="16"/>
      <c r="B208" s="2" t="s">
        <v>499</v>
      </c>
      <c r="C208" s="39">
        <v>3846946.35</v>
      </c>
      <c r="D208" s="39">
        <v>3846946.35</v>
      </c>
      <c r="E208" s="61">
        <v>6478100</v>
      </c>
      <c r="F208" s="61">
        <v>2631153.65</v>
      </c>
      <c r="G208" s="213">
        <v>0.59383867955110292</v>
      </c>
      <c r="H208" s="61">
        <v>11520970.470000001</v>
      </c>
      <c r="I208" s="61">
        <v>19434300</v>
      </c>
      <c r="J208" s="61">
        <v>7913329.5299999993</v>
      </c>
      <c r="K208" s="213">
        <v>0.59281633349284513</v>
      </c>
    </row>
    <row r="209" spans="1:11" x14ac:dyDescent="0.25">
      <c r="A209" s="62" t="s">
        <v>270</v>
      </c>
      <c r="B209" s="6" t="s">
        <v>500</v>
      </c>
      <c r="C209" s="195">
        <v>3846946.35</v>
      </c>
      <c r="D209" s="195">
        <v>3846946.35</v>
      </c>
      <c r="E209" s="21">
        <v>6203100</v>
      </c>
      <c r="F209" s="21">
        <v>2356153.65</v>
      </c>
      <c r="G209" s="214">
        <v>0.62016513517434835</v>
      </c>
      <c r="H209" s="21">
        <v>11520970.470000001</v>
      </c>
      <c r="I209" s="21">
        <v>18609300</v>
      </c>
      <c r="J209" s="21">
        <v>7088329.5299999993</v>
      </c>
      <c r="K209" s="214">
        <v>0.61909746578323743</v>
      </c>
    </row>
    <row r="210" spans="1:11" x14ac:dyDescent="0.25">
      <c r="A210" s="62" t="s">
        <v>271</v>
      </c>
      <c r="B210" s="6" t="s">
        <v>501</v>
      </c>
      <c r="C210" s="195">
        <v>0</v>
      </c>
      <c r="D210" s="195">
        <v>0</v>
      </c>
      <c r="E210" s="21">
        <v>275000</v>
      </c>
      <c r="F210" s="21">
        <v>275000</v>
      </c>
      <c r="G210" s="214">
        <v>0</v>
      </c>
      <c r="H210" s="21">
        <v>0</v>
      </c>
      <c r="I210" s="21">
        <v>825000</v>
      </c>
      <c r="J210" s="21">
        <v>825000</v>
      </c>
      <c r="K210" s="214">
        <v>0</v>
      </c>
    </row>
    <row r="211" spans="1:11" x14ac:dyDescent="0.25">
      <c r="A211" s="62"/>
      <c r="B211" s="12"/>
      <c r="C211" s="42"/>
      <c r="D211" s="42"/>
      <c r="E211" s="46"/>
      <c r="F211" s="46"/>
      <c r="G211" s="205"/>
      <c r="H211" s="46"/>
      <c r="I211" s="46"/>
      <c r="J211" s="46"/>
      <c r="K211" s="205"/>
    </row>
    <row r="212" spans="1:11" x14ac:dyDescent="0.25">
      <c r="A212" s="55"/>
      <c r="B212" s="22" t="s">
        <v>272</v>
      </c>
      <c r="C212" s="56">
        <v>123647852.97999999</v>
      </c>
      <c r="D212" s="56">
        <v>105887544.86999997</v>
      </c>
      <c r="E212" s="24">
        <v>161772832.42005461</v>
      </c>
      <c r="F212" s="24">
        <v>38124979.440054618</v>
      </c>
      <c r="G212" s="206">
        <v>0.76433014821017398</v>
      </c>
      <c r="H212" s="24">
        <v>359884647.39999998</v>
      </c>
      <c r="I212" s="24">
        <v>524482491.46609718</v>
      </c>
      <c r="J212" s="24">
        <v>164597844.0660972</v>
      </c>
      <c r="K212" s="206">
        <v>0.68617094613398188</v>
      </c>
    </row>
    <row r="213" spans="1:11" x14ac:dyDescent="0.25">
      <c r="A213" s="1"/>
      <c r="B213" s="12"/>
      <c r="C213" s="42"/>
      <c r="D213" s="42"/>
      <c r="E213" s="46"/>
      <c r="F213" s="46"/>
      <c r="G213" s="205"/>
      <c r="H213" s="46"/>
      <c r="I213" s="46"/>
      <c r="J213" s="46"/>
      <c r="K213" s="205"/>
    </row>
    <row r="214" spans="1:11" x14ac:dyDescent="0.25">
      <c r="A214" s="55" t="s">
        <v>273</v>
      </c>
      <c r="B214" s="22" t="s">
        <v>275</v>
      </c>
      <c r="C214" s="56">
        <v>932049.11</v>
      </c>
      <c r="D214" s="56">
        <v>932049.11</v>
      </c>
      <c r="E214" s="24">
        <v>49352981.086142853</v>
      </c>
      <c r="F214" s="24">
        <v>47981081.976142853</v>
      </c>
      <c r="G214" s="206">
        <v>1.8885365979679335E-2</v>
      </c>
      <c r="H214" s="24">
        <v>16156620.84</v>
      </c>
      <c r="I214" s="24">
        <v>110275026.36609523</v>
      </c>
      <c r="J214" s="24">
        <v>94118405.526095226</v>
      </c>
      <c r="K214" s="206">
        <v>0.14651205601495515</v>
      </c>
    </row>
    <row r="215" spans="1:11" x14ac:dyDescent="0.25">
      <c r="A215" s="63" t="s">
        <v>274</v>
      </c>
      <c r="B215" s="64" t="s">
        <v>275</v>
      </c>
      <c r="C215" s="39">
        <v>932049.11</v>
      </c>
      <c r="D215" s="39">
        <v>932049.11</v>
      </c>
      <c r="E215" s="40">
        <v>23995041.786142856</v>
      </c>
      <c r="F215" s="229">
        <v>23062992.676142856</v>
      </c>
      <c r="G215" s="213">
        <v>3.8843404329400193E-2</v>
      </c>
      <c r="H215" s="41">
        <v>15018843.619999999</v>
      </c>
      <c r="I215" s="41">
        <v>59998997.766095236</v>
      </c>
      <c r="J215" s="229">
        <v>44980154.146095239</v>
      </c>
      <c r="K215" s="213">
        <v>0.25031824162381228</v>
      </c>
    </row>
    <row r="216" spans="1:11" x14ac:dyDescent="0.25">
      <c r="A216" s="65" t="s">
        <v>276</v>
      </c>
      <c r="B216" s="29" t="s">
        <v>277</v>
      </c>
      <c r="C216" s="39">
        <v>225506.06</v>
      </c>
      <c r="D216" s="39">
        <v>225506.06</v>
      </c>
      <c r="E216" s="40">
        <v>5278660.2771428572</v>
      </c>
      <c r="F216" s="229">
        <v>5053154.2171428576</v>
      </c>
      <c r="G216" s="213">
        <v>4.2720320717827678E-2</v>
      </c>
      <c r="H216" s="66">
        <v>11935188.200000001</v>
      </c>
      <c r="I216" s="66">
        <v>16132324.831428573</v>
      </c>
      <c r="J216" s="229">
        <v>4197136.6314285714</v>
      </c>
      <c r="K216" s="213">
        <v>0.73983063970719087</v>
      </c>
    </row>
    <row r="217" spans="1:11" x14ac:dyDescent="0.25">
      <c r="A217" s="62" t="s">
        <v>278</v>
      </c>
      <c r="B217" s="67" t="s">
        <v>459</v>
      </c>
      <c r="C217" s="197">
        <v>103437.62</v>
      </c>
      <c r="D217" s="197">
        <v>103437.62</v>
      </c>
      <c r="E217" s="47">
        <v>804800.19047619053</v>
      </c>
      <c r="F217" s="230">
        <v>701362.57047619054</v>
      </c>
      <c r="G217" s="214">
        <v>0.12852583936243506</v>
      </c>
      <c r="H217" s="47">
        <v>103437.62</v>
      </c>
      <c r="I217" s="47">
        <v>1828890.3809523811</v>
      </c>
      <c r="J217" s="230">
        <v>1725452.760952381</v>
      </c>
      <c r="K217" s="214">
        <v>5.655758326321101E-2</v>
      </c>
    </row>
    <row r="218" spans="1:11" ht="24" x14ac:dyDescent="0.25">
      <c r="A218" s="17" t="s">
        <v>279</v>
      </c>
      <c r="B218" s="67" t="s">
        <v>670</v>
      </c>
      <c r="C218" s="197">
        <v>0</v>
      </c>
      <c r="D218" s="197">
        <v>0</v>
      </c>
      <c r="E218" s="47">
        <v>4166666.67</v>
      </c>
      <c r="F218" s="47">
        <v>4166666.67</v>
      </c>
      <c r="G218" s="214">
        <v>0</v>
      </c>
      <c r="H218" s="47">
        <v>11709682.140000001</v>
      </c>
      <c r="I218" s="47">
        <v>12500000.01</v>
      </c>
      <c r="J218" s="47">
        <v>790317.86999999918</v>
      </c>
      <c r="K218" s="214">
        <v>0.93677457045058043</v>
      </c>
    </row>
    <row r="219" spans="1:11" x14ac:dyDescent="0.25">
      <c r="A219" s="17" t="s">
        <v>652</v>
      </c>
      <c r="B219" s="67" t="s">
        <v>653</v>
      </c>
      <c r="C219" s="197">
        <v>122068.44</v>
      </c>
      <c r="D219" s="197">
        <v>122068.44</v>
      </c>
      <c r="E219" s="47">
        <v>10000</v>
      </c>
      <c r="F219" s="47">
        <v>-112068.44</v>
      </c>
      <c r="G219" s="214">
        <v>12.206844</v>
      </c>
      <c r="H219" s="47">
        <v>122068.44</v>
      </c>
      <c r="I219" s="47">
        <v>314000</v>
      </c>
      <c r="J219" s="47">
        <v>191931.56</v>
      </c>
      <c r="K219" s="214">
        <v>0.38875299363057325</v>
      </c>
    </row>
    <row r="220" spans="1:11" ht="24" x14ac:dyDescent="0.25">
      <c r="A220" s="17" t="s">
        <v>280</v>
      </c>
      <c r="B220" s="316" t="s">
        <v>671</v>
      </c>
      <c r="C220" s="197">
        <v>0</v>
      </c>
      <c r="D220" s="197">
        <v>0</v>
      </c>
      <c r="E220" s="47">
        <v>297193.41666666669</v>
      </c>
      <c r="F220" s="47">
        <v>297193.41666666669</v>
      </c>
      <c r="G220" s="214">
        <v>0</v>
      </c>
      <c r="H220" s="47">
        <v>0</v>
      </c>
      <c r="I220" s="47">
        <v>522260.25</v>
      </c>
      <c r="J220" s="47">
        <v>522260.25</v>
      </c>
      <c r="K220" s="214">
        <v>0</v>
      </c>
    </row>
    <row r="221" spans="1:11" ht="24" x14ac:dyDescent="0.25">
      <c r="A221" s="28" t="s">
        <v>281</v>
      </c>
      <c r="B221" s="29" t="s">
        <v>672</v>
      </c>
      <c r="C221" s="39">
        <v>69933.05</v>
      </c>
      <c r="D221" s="39">
        <v>69933.05</v>
      </c>
      <c r="E221" s="40">
        <v>325742.67566666671</v>
      </c>
      <c r="F221" s="40">
        <v>255809.62566666672</v>
      </c>
      <c r="G221" s="213">
        <v>0.21468801979008323</v>
      </c>
      <c r="H221" s="40">
        <v>69933.05</v>
      </c>
      <c r="I221" s="40">
        <v>845709.76800000004</v>
      </c>
      <c r="J221" s="40">
        <v>775776.71799999999</v>
      </c>
      <c r="K221" s="213">
        <v>8.2691548148229502E-2</v>
      </c>
    </row>
    <row r="222" spans="1:11" x14ac:dyDescent="0.25">
      <c r="A222" s="11" t="s">
        <v>282</v>
      </c>
      <c r="B222" s="68" t="s">
        <v>283</v>
      </c>
      <c r="C222" s="42">
        <v>69933.05</v>
      </c>
      <c r="D222" s="42">
        <v>69933.05</v>
      </c>
      <c r="E222" s="46">
        <v>160116.41666666666</v>
      </c>
      <c r="F222" s="46">
        <v>90183.366666666654</v>
      </c>
      <c r="G222" s="214">
        <v>0.43676377136010935</v>
      </c>
      <c r="H222" s="46">
        <v>69933.05</v>
      </c>
      <c r="I222" s="46">
        <v>480349.25</v>
      </c>
      <c r="J222" s="46">
        <v>410416.2</v>
      </c>
      <c r="K222" s="214">
        <v>0.14558792378670313</v>
      </c>
    </row>
    <row r="223" spans="1:11" x14ac:dyDescent="0.25">
      <c r="A223" s="11" t="s">
        <v>284</v>
      </c>
      <c r="B223" s="68" t="s">
        <v>285</v>
      </c>
      <c r="C223" s="42">
        <v>0</v>
      </c>
      <c r="D223" s="42">
        <v>0</v>
      </c>
      <c r="E223" s="47">
        <v>165626.25900000002</v>
      </c>
      <c r="F223" s="46">
        <v>165626.25900000002</v>
      </c>
      <c r="G223" s="217">
        <v>0</v>
      </c>
      <c r="H223" s="47">
        <v>0</v>
      </c>
      <c r="I223" s="47">
        <v>365360.51800000004</v>
      </c>
      <c r="J223" s="46">
        <v>365360.51800000004</v>
      </c>
      <c r="K223" s="217">
        <v>0</v>
      </c>
    </row>
    <row r="224" spans="1:11" ht="24" x14ac:dyDescent="0.25">
      <c r="A224" s="31" t="s">
        <v>654</v>
      </c>
      <c r="B224" s="29" t="s">
        <v>655</v>
      </c>
      <c r="C224" s="43">
        <v>0</v>
      </c>
      <c r="D224" s="43">
        <v>0</v>
      </c>
      <c r="E224" s="45">
        <v>11173360</v>
      </c>
      <c r="F224" s="44">
        <v>11173360</v>
      </c>
      <c r="G224" s="217">
        <v>0</v>
      </c>
      <c r="H224" s="44">
        <v>0</v>
      </c>
      <c r="I224" s="44">
        <v>28179360</v>
      </c>
      <c r="J224" s="44">
        <v>28179360</v>
      </c>
      <c r="K224" s="217">
        <v>0</v>
      </c>
    </row>
    <row r="225" spans="1:11" x14ac:dyDescent="0.25">
      <c r="A225" s="11" t="s">
        <v>656</v>
      </c>
      <c r="B225" s="68" t="s">
        <v>657</v>
      </c>
      <c r="C225" s="42">
        <v>0</v>
      </c>
      <c r="D225" s="42">
        <v>0</v>
      </c>
      <c r="E225" s="47">
        <v>11173360</v>
      </c>
      <c r="F225" s="47">
        <v>11173360</v>
      </c>
      <c r="G225" s="217">
        <v>0</v>
      </c>
      <c r="H225" s="47">
        <v>0</v>
      </c>
      <c r="I225" s="47">
        <v>28179360</v>
      </c>
      <c r="J225" s="47">
        <v>28179360</v>
      </c>
      <c r="K225" s="217">
        <v>0</v>
      </c>
    </row>
    <row r="226" spans="1:11" ht="24" x14ac:dyDescent="0.25">
      <c r="A226" s="31" t="s">
        <v>286</v>
      </c>
      <c r="B226" s="29" t="s">
        <v>287</v>
      </c>
      <c r="C226" s="39">
        <v>636610</v>
      </c>
      <c r="D226" s="39">
        <v>636610</v>
      </c>
      <c r="E226" s="41">
        <v>6479778.833333333</v>
      </c>
      <c r="F226" s="40">
        <v>5843168.833333333</v>
      </c>
      <c r="G226" s="213">
        <v>9.8245637138901332E-2</v>
      </c>
      <c r="H226" s="44">
        <v>3013722.37</v>
      </c>
      <c r="I226" s="41">
        <v>13366603.166666666</v>
      </c>
      <c r="J226" s="40">
        <v>10352880.796666667</v>
      </c>
      <c r="K226" s="213">
        <v>0.2254665850719316</v>
      </c>
    </row>
    <row r="227" spans="1:11" x14ac:dyDescent="0.25">
      <c r="A227" s="11" t="s">
        <v>658</v>
      </c>
      <c r="B227" s="68" t="s">
        <v>673</v>
      </c>
      <c r="C227" s="196">
        <v>0</v>
      </c>
      <c r="D227" s="196">
        <v>0</v>
      </c>
      <c r="E227" s="47">
        <v>250000</v>
      </c>
      <c r="F227" s="40">
        <v>250000</v>
      </c>
      <c r="G227" s="214">
        <v>0</v>
      </c>
      <c r="H227" s="47">
        <v>0</v>
      </c>
      <c r="I227" s="47">
        <v>550000</v>
      </c>
      <c r="J227" s="40">
        <v>550000</v>
      </c>
      <c r="K227" s="214">
        <v>0</v>
      </c>
    </row>
    <row r="228" spans="1:11" ht="24" x14ac:dyDescent="0.25">
      <c r="A228" s="11" t="s">
        <v>618</v>
      </c>
      <c r="B228" s="68" t="s">
        <v>674</v>
      </c>
      <c r="C228" s="42">
        <v>0</v>
      </c>
      <c r="D228" s="42">
        <v>0</v>
      </c>
      <c r="E228" s="47">
        <v>5503333.333333333</v>
      </c>
      <c r="F228" s="40">
        <v>5503333.333333333</v>
      </c>
      <c r="G228" s="214">
        <v>0</v>
      </c>
      <c r="H228" s="47">
        <v>0</v>
      </c>
      <c r="I228" s="47">
        <v>11006666.666666666</v>
      </c>
      <c r="J228" s="40">
        <v>11006666.666666666</v>
      </c>
      <c r="K228" s="214">
        <v>0</v>
      </c>
    </row>
    <row r="229" spans="1:11" x14ac:dyDescent="0.25">
      <c r="A229" s="11" t="s">
        <v>288</v>
      </c>
      <c r="B229" s="317" t="s">
        <v>675</v>
      </c>
      <c r="C229" s="42">
        <v>0</v>
      </c>
      <c r="D229" s="42">
        <v>0</v>
      </c>
      <c r="E229" s="47">
        <v>374245.5</v>
      </c>
      <c r="F229" s="46">
        <v>374245.5</v>
      </c>
      <c r="G229" s="214">
        <v>0</v>
      </c>
      <c r="H229" s="47">
        <v>2377112.37</v>
      </c>
      <c r="I229" s="47">
        <v>1157736.5</v>
      </c>
      <c r="J229" s="46">
        <v>-1219375.8700000001</v>
      </c>
      <c r="K229" s="214">
        <v>2.0532412772681869</v>
      </c>
    </row>
    <row r="230" spans="1:11" x14ac:dyDescent="0.25">
      <c r="A230" s="11" t="s">
        <v>619</v>
      </c>
      <c r="B230" s="68" t="s">
        <v>676</v>
      </c>
      <c r="C230" s="42">
        <v>0</v>
      </c>
      <c r="D230" s="42">
        <v>0</v>
      </c>
      <c r="E230" s="47">
        <v>200000</v>
      </c>
      <c r="F230" s="46">
        <v>200000</v>
      </c>
      <c r="G230" s="214">
        <v>0</v>
      </c>
      <c r="H230" s="47">
        <v>0</v>
      </c>
      <c r="I230" s="47">
        <v>400000</v>
      </c>
      <c r="J230" s="46">
        <v>400000</v>
      </c>
      <c r="K230" s="214">
        <v>0</v>
      </c>
    </row>
    <row r="231" spans="1:11" x14ac:dyDescent="0.25">
      <c r="A231" s="11" t="s">
        <v>620</v>
      </c>
      <c r="B231" s="68" t="s">
        <v>677</v>
      </c>
      <c r="C231" s="42">
        <v>636610</v>
      </c>
      <c r="D231" s="42">
        <v>636610</v>
      </c>
      <c r="E231" s="47">
        <v>152200</v>
      </c>
      <c r="F231" s="47">
        <v>-484410</v>
      </c>
      <c r="G231" s="214">
        <v>4.1827201051248357</v>
      </c>
      <c r="H231" s="47">
        <v>636610</v>
      </c>
      <c r="I231" s="47">
        <v>252200</v>
      </c>
      <c r="J231" s="47">
        <v>-384410</v>
      </c>
      <c r="K231" s="214">
        <v>2.5242268041237113</v>
      </c>
    </row>
    <row r="232" spans="1:11" x14ac:dyDescent="0.25">
      <c r="A232" s="31" t="s">
        <v>621</v>
      </c>
      <c r="B232" s="69" t="s">
        <v>622</v>
      </c>
      <c r="C232" s="43">
        <v>0</v>
      </c>
      <c r="D232" s="43">
        <v>0</v>
      </c>
      <c r="E232" s="45">
        <v>737500</v>
      </c>
      <c r="F232" s="44">
        <v>737500</v>
      </c>
      <c r="G232" s="213">
        <v>0</v>
      </c>
      <c r="H232" s="44">
        <v>0</v>
      </c>
      <c r="I232" s="43">
        <v>1475000</v>
      </c>
      <c r="J232" s="44">
        <v>1475000</v>
      </c>
      <c r="K232" s="213">
        <v>0</v>
      </c>
    </row>
    <row r="233" spans="1:11" x14ac:dyDescent="0.25">
      <c r="A233" s="11" t="s">
        <v>623</v>
      </c>
      <c r="B233" s="67" t="s">
        <v>624</v>
      </c>
      <c r="C233" s="42">
        <v>0</v>
      </c>
      <c r="D233" s="42">
        <v>0</v>
      </c>
      <c r="E233" s="46">
        <v>737500</v>
      </c>
      <c r="F233" s="46">
        <v>737500</v>
      </c>
      <c r="G233" s="214">
        <v>0</v>
      </c>
      <c r="H233" s="46">
        <v>0</v>
      </c>
      <c r="I233" s="46">
        <v>1475000</v>
      </c>
      <c r="J233" s="46">
        <v>1475000</v>
      </c>
      <c r="K233" s="214">
        <v>0</v>
      </c>
    </row>
    <row r="234" spans="1:11" x14ac:dyDescent="0.25">
      <c r="A234" s="31" t="s">
        <v>625</v>
      </c>
      <c r="B234" s="29" t="s">
        <v>626</v>
      </c>
      <c r="C234" s="43">
        <v>0</v>
      </c>
      <c r="D234" s="43">
        <v>0</v>
      </c>
      <c r="E234" s="45">
        <v>0</v>
      </c>
      <c r="F234" s="45">
        <v>0</v>
      </c>
      <c r="G234" s="214" t="s">
        <v>16</v>
      </c>
      <c r="H234" s="44">
        <v>0</v>
      </c>
      <c r="I234" s="45">
        <v>0</v>
      </c>
      <c r="J234" s="45">
        <v>0</v>
      </c>
      <c r="K234" s="214" t="s">
        <v>16</v>
      </c>
    </row>
    <row r="235" spans="1:11" x14ac:dyDescent="0.25">
      <c r="A235" s="17" t="s">
        <v>627</v>
      </c>
      <c r="B235" s="67" t="s">
        <v>112</v>
      </c>
      <c r="C235" s="42">
        <v>0</v>
      </c>
      <c r="D235" s="42">
        <v>0</v>
      </c>
      <c r="E235" s="47">
        <v>0</v>
      </c>
      <c r="F235" s="47">
        <v>0</v>
      </c>
      <c r="G235" s="214" t="s">
        <v>16</v>
      </c>
      <c r="H235" s="250">
        <v>0</v>
      </c>
      <c r="I235" s="250">
        <v>0</v>
      </c>
      <c r="J235" s="47">
        <v>0</v>
      </c>
      <c r="K235" s="214" t="s">
        <v>16</v>
      </c>
    </row>
    <row r="236" spans="1:11" x14ac:dyDescent="0.25">
      <c r="A236" s="189" t="s">
        <v>628</v>
      </c>
      <c r="B236" s="247" t="s">
        <v>629</v>
      </c>
      <c r="C236" s="39">
        <v>0</v>
      </c>
      <c r="D236" s="39">
        <v>0</v>
      </c>
      <c r="E236" s="41">
        <v>25357939.300000001</v>
      </c>
      <c r="F236" s="40">
        <v>25357939.300000001</v>
      </c>
      <c r="G236" s="213">
        <v>0</v>
      </c>
      <c r="H236" s="44">
        <v>1137777.22</v>
      </c>
      <c r="I236" s="41">
        <v>50276028.600000001</v>
      </c>
      <c r="J236" s="40">
        <v>49138251.380000003</v>
      </c>
      <c r="K236" s="213">
        <v>2.2630610485411332E-2</v>
      </c>
    </row>
    <row r="237" spans="1:11" x14ac:dyDescent="0.25">
      <c r="A237" s="11" t="s">
        <v>630</v>
      </c>
      <c r="B237" s="67" t="s">
        <v>631</v>
      </c>
      <c r="C237" s="42">
        <v>0</v>
      </c>
      <c r="D237" s="42">
        <v>0</v>
      </c>
      <c r="E237" s="46">
        <v>24918089.300000001</v>
      </c>
      <c r="F237" s="46">
        <v>24918089.300000001</v>
      </c>
      <c r="G237" s="214">
        <v>0</v>
      </c>
      <c r="H237" s="46">
        <v>0</v>
      </c>
      <c r="I237" s="46">
        <v>49836178.600000001</v>
      </c>
      <c r="J237" s="46">
        <v>49836178.600000001</v>
      </c>
      <c r="K237" s="214">
        <v>0</v>
      </c>
    </row>
    <row r="238" spans="1:11" ht="24" x14ac:dyDescent="0.25">
      <c r="A238" s="11" t="s">
        <v>632</v>
      </c>
      <c r="B238" s="67" t="s">
        <v>633</v>
      </c>
      <c r="C238" s="42">
        <v>0</v>
      </c>
      <c r="D238" s="42">
        <v>0</v>
      </c>
      <c r="E238" s="46">
        <v>439850</v>
      </c>
      <c r="F238" s="46">
        <v>439850</v>
      </c>
      <c r="G238" s="214">
        <v>0</v>
      </c>
      <c r="H238" s="46">
        <v>1137777.22</v>
      </c>
      <c r="I238" s="46">
        <v>439850</v>
      </c>
      <c r="J238" s="46">
        <v>-697927.22</v>
      </c>
      <c r="K238" s="214">
        <v>2.5867391610776402</v>
      </c>
    </row>
    <row r="239" spans="1:11" x14ac:dyDescent="0.25">
      <c r="A239" s="28"/>
      <c r="B239" s="70"/>
      <c r="C239" s="39"/>
      <c r="D239" s="39"/>
      <c r="E239" s="46"/>
      <c r="F239" s="46"/>
      <c r="G239" s="228"/>
      <c r="H239" s="46"/>
      <c r="I239" s="46"/>
      <c r="J239" s="46"/>
      <c r="K239" s="228"/>
    </row>
    <row r="240" spans="1:11" x14ac:dyDescent="0.25">
      <c r="A240" s="71" t="s">
        <v>289</v>
      </c>
      <c r="B240" s="71" t="s">
        <v>290</v>
      </c>
      <c r="C240" s="199">
        <v>4507786.32</v>
      </c>
      <c r="D240" s="199">
        <v>4507786.32</v>
      </c>
      <c r="E240" s="72">
        <v>27444080.988333337</v>
      </c>
      <c r="F240" s="25">
        <v>22936294.668333337</v>
      </c>
      <c r="G240" s="206">
        <v>0.16425349866575203</v>
      </c>
      <c r="H240" s="72">
        <v>6000039.2200000007</v>
      </c>
      <c r="I240" s="72">
        <v>68885442.965000004</v>
      </c>
      <c r="J240" s="25">
        <v>62885403.745000005</v>
      </c>
      <c r="K240" s="206">
        <v>8.710170047173188E-2</v>
      </c>
    </row>
    <row r="241" spans="1:11" ht="24.75" x14ac:dyDescent="0.25">
      <c r="A241" s="248" t="s">
        <v>634</v>
      </c>
      <c r="B241" s="249" t="s">
        <v>635</v>
      </c>
      <c r="C241" s="39">
        <v>0</v>
      </c>
      <c r="D241" s="39">
        <v>0</v>
      </c>
      <c r="E241" s="226">
        <v>0</v>
      </c>
      <c r="F241" s="40">
        <v>0</v>
      </c>
      <c r="G241" s="213" t="s">
        <v>16</v>
      </c>
      <c r="H241" s="226">
        <v>106750</v>
      </c>
      <c r="I241" s="226">
        <v>185200</v>
      </c>
      <c r="J241" s="40">
        <v>78450</v>
      </c>
      <c r="K241" s="213">
        <v>0.57640388768898487</v>
      </c>
    </row>
    <row r="242" spans="1:11" x14ac:dyDescent="0.25">
      <c r="A242" s="176" t="s">
        <v>636</v>
      </c>
      <c r="B242" s="6" t="s">
        <v>637</v>
      </c>
      <c r="C242" s="8">
        <v>0</v>
      </c>
      <c r="D242" s="8">
        <v>0</v>
      </c>
      <c r="E242" s="46">
        <v>0</v>
      </c>
      <c r="F242" s="46">
        <v>0</v>
      </c>
      <c r="G242" s="214" t="s">
        <v>16</v>
      </c>
      <c r="H242" s="46">
        <v>13150</v>
      </c>
      <c r="I242" s="46">
        <v>50000</v>
      </c>
      <c r="J242" s="46">
        <v>36850</v>
      </c>
      <c r="K242" s="214">
        <v>0.26300000000000001</v>
      </c>
    </row>
    <row r="243" spans="1:11" x14ac:dyDescent="0.25">
      <c r="A243" s="176" t="s">
        <v>638</v>
      </c>
      <c r="B243" s="6" t="s">
        <v>639</v>
      </c>
      <c r="C243" s="8">
        <v>0</v>
      </c>
      <c r="D243" s="8">
        <v>0</v>
      </c>
      <c r="E243" s="46">
        <v>0</v>
      </c>
      <c r="F243" s="46">
        <v>0</v>
      </c>
      <c r="G243" s="214" t="s">
        <v>16</v>
      </c>
      <c r="H243" s="46">
        <v>93600</v>
      </c>
      <c r="I243" s="46">
        <v>135200</v>
      </c>
      <c r="J243" s="46">
        <v>41600</v>
      </c>
      <c r="K243" s="214">
        <v>0.69230769230769229</v>
      </c>
    </row>
    <row r="244" spans="1:11" ht="24.75" x14ac:dyDescent="0.25">
      <c r="A244" s="190" t="s">
        <v>291</v>
      </c>
      <c r="B244" s="191" t="s">
        <v>678</v>
      </c>
      <c r="C244" s="39">
        <v>230334</v>
      </c>
      <c r="D244" s="39">
        <v>230334</v>
      </c>
      <c r="E244" s="5">
        <v>170000</v>
      </c>
      <c r="F244" s="40">
        <v>-60334</v>
      </c>
      <c r="G244" s="213">
        <v>1.3549058823529412</v>
      </c>
      <c r="H244" s="5">
        <v>508716</v>
      </c>
      <c r="I244" s="5">
        <v>510000</v>
      </c>
      <c r="J244" s="40">
        <v>1284</v>
      </c>
      <c r="K244" s="213">
        <v>0.99748235294117649</v>
      </c>
    </row>
    <row r="245" spans="1:11" x14ac:dyDescent="0.25">
      <c r="A245" s="176" t="s">
        <v>292</v>
      </c>
      <c r="B245" s="6" t="s">
        <v>293</v>
      </c>
      <c r="C245" s="8">
        <v>230334</v>
      </c>
      <c r="D245" s="8">
        <v>230334</v>
      </c>
      <c r="E245" s="46">
        <v>170000</v>
      </c>
      <c r="F245" s="46">
        <v>-60334</v>
      </c>
      <c r="G245" s="214">
        <v>1.3549058823529412</v>
      </c>
      <c r="H245" s="46">
        <v>508716</v>
      </c>
      <c r="I245" s="46">
        <v>510000</v>
      </c>
      <c r="J245" s="46">
        <v>1284</v>
      </c>
      <c r="K245" s="214">
        <v>0.99748235294117649</v>
      </c>
    </row>
    <row r="246" spans="1:11" ht="24.75" x14ac:dyDescent="0.25">
      <c r="A246" s="174" t="s">
        <v>294</v>
      </c>
      <c r="B246" s="2" t="s">
        <v>295</v>
      </c>
      <c r="C246" s="39">
        <v>0</v>
      </c>
      <c r="D246" s="39">
        <v>0</v>
      </c>
      <c r="E246" s="41">
        <v>4300800</v>
      </c>
      <c r="F246" s="40">
        <v>4300800</v>
      </c>
      <c r="G246" s="213">
        <v>0</v>
      </c>
      <c r="H246" s="41">
        <v>0</v>
      </c>
      <c r="I246" s="41">
        <v>7168000</v>
      </c>
      <c r="J246" s="40">
        <v>7168000</v>
      </c>
      <c r="K246" s="213">
        <v>0</v>
      </c>
    </row>
    <row r="247" spans="1:11" ht="24.75" x14ac:dyDescent="0.25">
      <c r="A247" s="176" t="s">
        <v>296</v>
      </c>
      <c r="B247" s="6" t="s">
        <v>297</v>
      </c>
      <c r="C247" s="8">
        <v>0</v>
      </c>
      <c r="D247" s="8">
        <v>0</v>
      </c>
      <c r="E247" s="46">
        <v>2490000</v>
      </c>
      <c r="F247" s="46">
        <v>2490000</v>
      </c>
      <c r="G247" s="214">
        <v>0</v>
      </c>
      <c r="H247" s="46">
        <v>0</v>
      </c>
      <c r="I247" s="46">
        <v>4150000</v>
      </c>
      <c r="J247" s="46">
        <v>4150000</v>
      </c>
      <c r="K247" s="214">
        <v>0</v>
      </c>
    </row>
    <row r="248" spans="1:11" ht="24.75" x14ac:dyDescent="0.25">
      <c r="A248" s="176" t="s">
        <v>541</v>
      </c>
      <c r="B248" s="6" t="s">
        <v>542</v>
      </c>
      <c r="C248" s="8">
        <v>0</v>
      </c>
      <c r="D248" s="8">
        <v>0</v>
      </c>
      <c r="E248" s="46">
        <v>1810800</v>
      </c>
      <c r="F248" s="46">
        <v>1810800</v>
      </c>
      <c r="G248" s="214">
        <v>0</v>
      </c>
      <c r="H248" s="46">
        <v>0</v>
      </c>
      <c r="I248" s="46">
        <v>3018000</v>
      </c>
      <c r="J248" s="46">
        <v>3018000</v>
      </c>
      <c r="K248" s="214">
        <v>0</v>
      </c>
    </row>
    <row r="249" spans="1:11" x14ac:dyDescent="0.25">
      <c r="A249" s="174" t="s">
        <v>659</v>
      </c>
      <c r="B249" s="2" t="s">
        <v>660</v>
      </c>
      <c r="C249" s="39">
        <v>0</v>
      </c>
      <c r="D249" s="39">
        <v>0</v>
      </c>
      <c r="E249" s="40">
        <v>1370800</v>
      </c>
      <c r="F249" s="40">
        <v>1370800</v>
      </c>
      <c r="G249" s="213">
        <v>0</v>
      </c>
      <c r="H249" s="40">
        <v>0</v>
      </c>
      <c r="I249" s="40">
        <v>1370800</v>
      </c>
      <c r="J249" s="40">
        <v>1370800</v>
      </c>
      <c r="K249" s="213">
        <v>0</v>
      </c>
    </row>
    <row r="250" spans="1:11" ht="24.75" x14ac:dyDescent="0.25">
      <c r="A250" s="176" t="s">
        <v>661</v>
      </c>
      <c r="B250" s="6" t="s">
        <v>662</v>
      </c>
      <c r="C250" s="8">
        <v>0</v>
      </c>
      <c r="D250" s="8">
        <v>0</v>
      </c>
      <c r="E250" s="46">
        <v>1370800</v>
      </c>
      <c r="F250" s="46">
        <v>1370800</v>
      </c>
      <c r="G250" s="214">
        <v>0</v>
      </c>
      <c r="H250" s="46">
        <v>0</v>
      </c>
      <c r="I250" s="46">
        <v>1370800</v>
      </c>
      <c r="J250" s="46">
        <v>1370800</v>
      </c>
      <c r="K250" s="214">
        <v>0</v>
      </c>
    </row>
    <row r="251" spans="1:11" ht="24.75" x14ac:dyDescent="0.25">
      <c r="A251" s="231" t="s">
        <v>298</v>
      </c>
      <c r="B251" s="232" t="s">
        <v>299</v>
      </c>
      <c r="C251" s="219">
        <v>3932367.32</v>
      </c>
      <c r="D251" s="219">
        <v>3932367.32</v>
      </c>
      <c r="E251" s="219">
        <v>9599897.8900000006</v>
      </c>
      <c r="F251" s="220">
        <v>5667530.5700000003</v>
      </c>
      <c r="G251" s="221">
        <v>0.40962595280271252</v>
      </c>
      <c r="H251" s="251">
        <v>4866067.32</v>
      </c>
      <c r="I251" s="251">
        <v>24443693.669999998</v>
      </c>
      <c r="J251" s="220">
        <v>19577626.349999998</v>
      </c>
      <c r="K251" s="221">
        <v>0.1990725045770057</v>
      </c>
    </row>
    <row r="252" spans="1:11" ht="24.75" x14ac:dyDescent="0.25">
      <c r="A252" s="176" t="s">
        <v>300</v>
      </c>
      <c r="B252" s="6" t="s">
        <v>543</v>
      </c>
      <c r="C252" s="8">
        <v>6600</v>
      </c>
      <c r="D252" s="8">
        <v>6600</v>
      </c>
      <c r="E252" s="46">
        <v>525000</v>
      </c>
      <c r="F252" s="46">
        <v>518400</v>
      </c>
      <c r="G252" s="214">
        <v>1.2571428571428572E-2</v>
      </c>
      <c r="H252" s="46">
        <v>17400</v>
      </c>
      <c r="I252" s="46">
        <v>1575000</v>
      </c>
      <c r="J252" s="46">
        <v>1557600</v>
      </c>
      <c r="K252" s="214">
        <v>1.1047619047619047E-2</v>
      </c>
    </row>
    <row r="253" spans="1:11" x14ac:dyDescent="0.25">
      <c r="A253" s="176" t="s">
        <v>544</v>
      </c>
      <c r="B253" s="6" t="s">
        <v>545</v>
      </c>
      <c r="C253" s="8">
        <v>15200</v>
      </c>
      <c r="D253" s="8">
        <v>15200</v>
      </c>
      <c r="E253" s="46">
        <v>5052549.04</v>
      </c>
      <c r="F253" s="46">
        <v>5037349.04</v>
      </c>
      <c r="G253" s="214">
        <v>3.0083824777680929E-3</v>
      </c>
      <c r="H253" s="46">
        <v>15200</v>
      </c>
      <c r="I253" s="46">
        <v>15157647.120000001</v>
      </c>
      <c r="J253" s="46">
        <v>15142447.120000001</v>
      </c>
      <c r="K253" s="214">
        <v>1.0027941592560309E-3</v>
      </c>
    </row>
    <row r="254" spans="1:11" x14ac:dyDescent="0.25">
      <c r="A254" s="176" t="s">
        <v>301</v>
      </c>
      <c r="B254" s="6" t="s">
        <v>302</v>
      </c>
      <c r="C254" s="8">
        <v>3806787.32</v>
      </c>
      <c r="D254" s="8">
        <v>3806787.32</v>
      </c>
      <c r="E254" s="46">
        <v>1844348.8499999999</v>
      </c>
      <c r="F254" s="46">
        <v>-1962438.47</v>
      </c>
      <c r="G254" s="214">
        <v>2.0640278112245416</v>
      </c>
      <c r="H254" s="46">
        <v>3806787.32</v>
      </c>
      <c r="I254" s="46">
        <v>5533046.5499999998</v>
      </c>
      <c r="J254" s="46">
        <v>1726259.23</v>
      </c>
      <c r="K254" s="214">
        <v>0.6880092704081805</v>
      </c>
    </row>
    <row r="255" spans="1:11" ht="24.75" x14ac:dyDescent="0.25">
      <c r="A255" s="176" t="s">
        <v>303</v>
      </c>
      <c r="B255" s="6" t="s">
        <v>304</v>
      </c>
      <c r="C255" s="8">
        <v>103780</v>
      </c>
      <c r="D255" s="8">
        <v>103780</v>
      </c>
      <c r="E255" s="46">
        <v>2178000</v>
      </c>
      <c r="F255" s="46">
        <v>2074220</v>
      </c>
      <c r="G255" s="214">
        <v>4.7649219467401284E-2</v>
      </c>
      <c r="H255" s="46">
        <v>1026680</v>
      </c>
      <c r="I255" s="46">
        <v>2178000</v>
      </c>
      <c r="J255" s="46">
        <v>1151320</v>
      </c>
      <c r="K255" s="214">
        <v>0.47138659320477505</v>
      </c>
    </row>
    <row r="256" spans="1:11" x14ac:dyDescent="0.25">
      <c r="A256" s="177" t="s">
        <v>560</v>
      </c>
      <c r="B256" s="69" t="s">
        <v>561</v>
      </c>
      <c r="C256" s="39">
        <v>0</v>
      </c>
      <c r="D256" s="39">
        <v>0</v>
      </c>
      <c r="E256" s="5">
        <v>11830170.598333335</v>
      </c>
      <c r="F256" s="40">
        <v>11830170.598333335</v>
      </c>
      <c r="G256" s="213">
        <v>0</v>
      </c>
      <c r="H256" s="5">
        <v>0</v>
      </c>
      <c r="I256" s="5">
        <v>34690511.795000002</v>
      </c>
      <c r="J256" s="40">
        <v>34690511.795000002</v>
      </c>
      <c r="K256" s="213">
        <v>0</v>
      </c>
    </row>
    <row r="257" spans="1:11" x14ac:dyDescent="0.25">
      <c r="A257" s="176" t="s">
        <v>562</v>
      </c>
      <c r="B257" s="6" t="s">
        <v>597</v>
      </c>
      <c r="C257" s="8">
        <v>0</v>
      </c>
      <c r="D257" s="8">
        <v>0</v>
      </c>
      <c r="E257" s="46">
        <v>11830170.598333335</v>
      </c>
      <c r="F257" s="46">
        <v>11830170.598333335</v>
      </c>
      <c r="G257" s="214">
        <v>0</v>
      </c>
      <c r="H257" s="46">
        <v>0</v>
      </c>
      <c r="I257" s="46">
        <v>34690511.795000002</v>
      </c>
      <c r="J257" s="46">
        <v>34690511.795000002</v>
      </c>
      <c r="K257" s="214">
        <v>0</v>
      </c>
    </row>
    <row r="258" spans="1:11" x14ac:dyDescent="0.25">
      <c r="A258" s="177" t="s">
        <v>305</v>
      </c>
      <c r="B258" s="69" t="s">
        <v>306</v>
      </c>
      <c r="C258" s="39">
        <v>345085</v>
      </c>
      <c r="D258" s="39">
        <v>345085</v>
      </c>
      <c r="E258" s="5">
        <v>172412.5</v>
      </c>
      <c r="F258" s="40">
        <v>-172672.5</v>
      </c>
      <c r="G258" s="213">
        <v>2.0015080113100847</v>
      </c>
      <c r="H258" s="5">
        <v>518505.9</v>
      </c>
      <c r="I258" s="5">
        <v>517237.5</v>
      </c>
      <c r="J258" s="40">
        <v>-1268.4000000000233</v>
      </c>
      <c r="K258" s="213">
        <v>1.002452258391938</v>
      </c>
    </row>
    <row r="259" spans="1:11" x14ac:dyDescent="0.25">
      <c r="A259" s="176" t="s">
        <v>305</v>
      </c>
      <c r="B259" s="6" t="s">
        <v>307</v>
      </c>
      <c r="C259" s="8">
        <v>345085</v>
      </c>
      <c r="D259" s="8">
        <v>345085</v>
      </c>
      <c r="E259" s="46">
        <v>172412.5</v>
      </c>
      <c r="F259" s="46">
        <v>-172672.5</v>
      </c>
      <c r="G259" s="214">
        <v>2.0015080113100847</v>
      </c>
      <c r="H259" s="46">
        <v>518505.9</v>
      </c>
      <c r="I259" s="46">
        <v>517237.5</v>
      </c>
      <c r="J259" s="46">
        <v>-1268.4000000000233</v>
      </c>
      <c r="K259" s="214">
        <v>1.002452258391938</v>
      </c>
    </row>
    <row r="260" spans="1:11" x14ac:dyDescent="0.25">
      <c r="A260" s="73"/>
      <c r="B260" s="69"/>
      <c r="C260" s="43"/>
      <c r="D260" s="43"/>
      <c r="E260" s="40"/>
      <c r="F260" s="40"/>
      <c r="G260" s="228"/>
      <c r="H260" s="40"/>
      <c r="I260" s="40"/>
      <c r="J260" s="40"/>
      <c r="K260" s="228"/>
    </row>
    <row r="261" spans="1:11" x14ac:dyDescent="0.25">
      <c r="A261" s="74"/>
      <c r="B261" s="74" t="s">
        <v>308</v>
      </c>
      <c r="C261" s="75">
        <v>125240742.06</v>
      </c>
      <c r="D261" s="75">
        <v>107480433.94999999</v>
      </c>
      <c r="E261" s="76">
        <v>232091794.4945308</v>
      </c>
      <c r="F261" s="76">
        <v>106851052.43453079</v>
      </c>
      <c r="G261" s="206">
        <v>0.53961727657265923</v>
      </c>
      <c r="H261" s="76">
        <v>370520336.99000001</v>
      </c>
      <c r="I261" s="76">
        <v>684208660.79719245</v>
      </c>
      <c r="J261" s="76">
        <v>313688323.80719244</v>
      </c>
      <c r="K261" s="206">
        <v>0.54153119979261211</v>
      </c>
    </row>
    <row r="262" spans="1:11" x14ac:dyDescent="0.25">
      <c r="A262" s="1"/>
      <c r="B262" s="4"/>
      <c r="C262" s="197"/>
      <c r="D262" s="8"/>
      <c r="E262" s="59"/>
      <c r="F262" s="252"/>
      <c r="G262" s="214"/>
      <c r="H262" s="59"/>
      <c r="I262" s="59"/>
      <c r="J262" s="252"/>
      <c r="K262" s="228"/>
    </row>
    <row r="263" spans="1:11" x14ac:dyDescent="0.25">
      <c r="A263" s="1"/>
      <c r="B263" s="77" t="s">
        <v>309</v>
      </c>
      <c r="C263" s="197"/>
      <c r="D263" s="78"/>
      <c r="E263" s="59"/>
      <c r="F263" s="252"/>
      <c r="G263" s="214"/>
      <c r="H263" s="59"/>
      <c r="I263" s="59"/>
      <c r="J263" s="252"/>
      <c r="K263" s="228"/>
    </row>
    <row r="264" spans="1:11" x14ac:dyDescent="0.25">
      <c r="A264" s="1"/>
      <c r="B264" s="77" t="s">
        <v>517</v>
      </c>
      <c r="C264" s="20">
        <v>127150200.55000004</v>
      </c>
      <c r="D264" s="20"/>
      <c r="E264" s="59"/>
      <c r="F264" s="252"/>
      <c r="G264" s="253"/>
      <c r="H264" s="59"/>
      <c r="I264" s="59"/>
      <c r="J264" s="252"/>
      <c r="K264" s="253"/>
    </row>
    <row r="265" spans="1:11" ht="24.75" x14ac:dyDescent="0.25">
      <c r="A265" s="1"/>
      <c r="B265" s="77" t="s">
        <v>640</v>
      </c>
      <c r="C265" s="42"/>
      <c r="D265" s="8">
        <v>144910508.66000003</v>
      </c>
      <c r="E265" s="59"/>
      <c r="F265" s="252"/>
      <c r="G265" s="253"/>
      <c r="H265" s="59"/>
      <c r="I265" s="59"/>
      <c r="J265" s="252"/>
      <c r="K265" s="253"/>
    </row>
    <row r="266" spans="1:11" x14ac:dyDescent="0.25">
      <c r="A266" s="1"/>
      <c r="B266" s="12"/>
      <c r="C266" s="42"/>
      <c r="D266" s="8"/>
      <c r="E266" s="59"/>
      <c r="F266" s="252"/>
      <c r="G266" s="253"/>
      <c r="H266" s="59"/>
      <c r="I266" s="59"/>
      <c r="J266" s="252"/>
      <c r="K266" s="253"/>
    </row>
    <row r="267" spans="1:11" x14ac:dyDescent="0.25">
      <c r="A267" s="74"/>
      <c r="B267" s="74" t="s">
        <v>310</v>
      </c>
      <c r="C267" s="26">
        <v>252390942.61000004</v>
      </c>
      <c r="D267" s="26">
        <v>252390942.61000001</v>
      </c>
      <c r="E267" s="76">
        <v>232091794.4945308</v>
      </c>
      <c r="F267" s="76">
        <v>-20299148.115469247</v>
      </c>
      <c r="G267" s="206">
        <v>1.0874617224606258</v>
      </c>
      <c r="H267" s="76">
        <v>370520336.99000001</v>
      </c>
      <c r="I267" s="76">
        <v>684208660.79719245</v>
      </c>
      <c r="J267" s="76">
        <v>313688323.80719244</v>
      </c>
      <c r="K267" s="206">
        <v>0.54153119979261211</v>
      </c>
    </row>
    <row r="268" spans="1:11" x14ac:dyDescent="0.25">
      <c r="A268" s="318"/>
      <c r="B268" s="319"/>
      <c r="C268" s="320"/>
      <c r="D268" s="320"/>
      <c r="E268" s="318"/>
      <c r="F268" s="318"/>
      <c r="G268" s="321"/>
      <c r="H268" s="322"/>
      <c r="I268" s="318"/>
      <c r="J268" s="318"/>
      <c r="K268" s="323"/>
    </row>
    <row r="269" spans="1:11" x14ac:dyDescent="0.25">
      <c r="A269" s="318"/>
      <c r="B269" s="233">
        <v>45030</v>
      </c>
      <c r="C269" s="320"/>
      <c r="D269" s="320"/>
      <c r="E269" s="318"/>
      <c r="F269" s="318"/>
      <c r="G269" s="321"/>
      <c r="H269" s="322"/>
      <c r="I269" s="318"/>
      <c r="J269" s="318"/>
      <c r="K269" s="323"/>
    </row>
  </sheetData>
  <mergeCells count="11">
    <mergeCell ref="A1:J1"/>
    <mergeCell ref="A2:J2"/>
    <mergeCell ref="A3:J3"/>
    <mergeCell ref="A4:J4"/>
    <mergeCell ref="A5:J5"/>
    <mergeCell ref="K7:K8"/>
    <mergeCell ref="A7:A8"/>
    <mergeCell ref="B7:B8"/>
    <mergeCell ref="F7:F8"/>
    <mergeCell ref="G7:G8"/>
    <mergeCell ref="J7:J8"/>
  </mergeCells>
  <pageMargins left="0.7" right="0.7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D92"/>
  <sheetViews>
    <sheetView topLeftCell="A85" workbookViewId="0">
      <selection activeCell="E13" sqref="E13"/>
    </sheetView>
  </sheetViews>
  <sheetFormatPr baseColWidth="10" defaultRowHeight="15" x14ac:dyDescent="0.25"/>
  <cols>
    <col min="1" max="1" width="11.42578125" style="88"/>
    <col min="2" max="2" width="43.140625" style="96" customWidth="1"/>
    <col min="3" max="3" width="14.7109375" bestFit="1" customWidth="1"/>
    <col min="4" max="4" width="18.42578125" customWidth="1"/>
  </cols>
  <sheetData>
    <row r="3" spans="1:4" x14ac:dyDescent="0.25">
      <c r="C3" s="90"/>
      <c r="D3" s="90"/>
    </row>
    <row r="4" spans="1:4" x14ac:dyDescent="0.25">
      <c r="A4" s="80"/>
      <c r="B4" s="182" t="s">
        <v>534</v>
      </c>
      <c r="C4" s="343" t="s">
        <v>522</v>
      </c>
      <c r="D4" s="343"/>
    </row>
    <row r="5" spans="1:4" x14ac:dyDescent="0.25">
      <c r="A5" s="80"/>
      <c r="B5" s="81"/>
      <c r="C5" s="82"/>
      <c r="D5" s="83"/>
    </row>
    <row r="6" spans="1:4" x14ac:dyDescent="0.25">
      <c r="B6" s="182" t="s">
        <v>557</v>
      </c>
      <c r="C6" s="82"/>
      <c r="D6" s="83"/>
    </row>
    <row r="7" spans="1:4" x14ac:dyDescent="0.25">
      <c r="B7" s="192"/>
      <c r="C7" s="82"/>
      <c r="D7" s="83"/>
    </row>
    <row r="8" spans="1:4" x14ac:dyDescent="0.25">
      <c r="A8" s="84"/>
      <c r="B8" s="85" t="s">
        <v>315</v>
      </c>
      <c r="C8" s="87">
        <v>981963063.79999983</v>
      </c>
      <c r="D8" s="86"/>
    </row>
    <row r="9" spans="1:4" x14ac:dyDescent="0.25">
      <c r="B9" s="89"/>
      <c r="C9" s="90"/>
      <c r="D9" s="90"/>
    </row>
    <row r="10" spans="1:4" x14ac:dyDescent="0.25">
      <c r="B10" s="89" t="s">
        <v>316</v>
      </c>
      <c r="C10" s="91">
        <v>206059849.37</v>
      </c>
      <c r="D10" s="90"/>
    </row>
    <row r="11" spans="1:4" x14ac:dyDescent="0.25">
      <c r="B11" s="89"/>
      <c r="C11" s="90"/>
      <c r="D11" s="90"/>
    </row>
    <row r="12" spans="1:4" x14ac:dyDescent="0.25">
      <c r="A12" s="92"/>
      <c r="B12" s="85" t="s">
        <v>317</v>
      </c>
      <c r="C12" s="93">
        <v>1188022913.1699998</v>
      </c>
      <c r="D12" s="86"/>
    </row>
    <row r="13" spans="1:4" x14ac:dyDescent="0.25">
      <c r="B13" s="89"/>
      <c r="C13" s="90"/>
      <c r="D13" s="90"/>
    </row>
    <row r="14" spans="1:4" x14ac:dyDescent="0.25">
      <c r="B14" s="89" t="s">
        <v>318</v>
      </c>
      <c r="C14" s="91">
        <v>252390942.61000001</v>
      </c>
      <c r="D14" s="265"/>
    </row>
    <row r="15" spans="1:4" x14ac:dyDescent="0.25">
      <c r="B15" s="89"/>
      <c r="C15" s="90"/>
      <c r="D15" s="90"/>
    </row>
    <row r="16" spans="1:4" x14ac:dyDescent="0.25">
      <c r="A16" s="84"/>
      <c r="B16" s="85" t="s">
        <v>319</v>
      </c>
      <c r="C16" s="93">
        <v>935631970.55999982</v>
      </c>
      <c r="D16" s="86"/>
    </row>
    <row r="17" spans="1:4" x14ac:dyDescent="0.25">
      <c r="B17" s="89"/>
      <c r="C17" s="90"/>
      <c r="D17" s="90"/>
    </row>
    <row r="18" spans="1:4" ht="15.75" thickBot="1" x14ac:dyDescent="0.3">
      <c r="B18" s="89" t="s">
        <v>320</v>
      </c>
      <c r="C18" s="94">
        <v>-46331093.24000001</v>
      </c>
      <c r="D18" s="90"/>
    </row>
    <row r="19" spans="1:4" ht="15.75" thickTop="1" x14ac:dyDescent="0.25">
      <c r="A19" s="102" t="s">
        <v>321</v>
      </c>
      <c r="B19" s="89"/>
      <c r="C19" s="95">
        <v>-46331093.240000002</v>
      </c>
      <c r="D19" s="90"/>
    </row>
    <row r="20" spans="1:4" x14ac:dyDescent="0.25">
      <c r="C20" s="97">
        <v>0</v>
      </c>
      <c r="D20" s="97"/>
    </row>
    <row r="21" spans="1:4" x14ac:dyDescent="0.25">
      <c r="C21" s="90"/>
      <c r="D21" s="90"/>
    </row>
    <row r="22" spans="1:4" x14ac:dyDescent="0.25">
      <c r="B22" s="182" t="s">
        <v>558</v>
      </c>
      <c r="C22" s="82"/>
      <c r="D22" s="83"/>
    </row>
    <row r="23" spans="1:4" x14ac:dyDescent="0.25">
      <c r="B23" s="89"/>
      <c r="C23" s="90"/>
      <c r="D23" s="90"/>
    </row>
    <row r="24" spans="1:4" x14ac:dyDescent="0.25">
      <c r="A24" s="84"/>
      <c r="B24" s="85" t="s">
        <v>322</v>
      </c>
      <c r="C24" s="98">
        <v>1014683153.17</v>
      </c>
      <c r="D24" s="86"/>
    </row>
    <row r="25" spans="1:4" x14ac:dyDescent="0.25">
      <c r="B25" s="89"/>
      <c r="C25" s="90"/>
      <c r="D25" s="90"/>
    </row>
    <row r="26" spans="1:4" x14ac:dyDescent="0.25">
      <c r="B26" s="89" t="s">
        <v>323</v>
      </c>
      <c r="C26" s="99">
        <v>17760308.109999985</v>
      </c>
      <c r="D26" s="90"/>
    </row>
    <row r="27" spans="1:4" x14ac:dyDescent="0.25">
      <c r="B27" s="89"/>
      <c r="C27" s="90"/>
      <c r="D27" s="90"/>
    </row>
    <row r="28" spans="1:4" x14ac:dyDescent="0.25">
      <c r="B28" s="89" t="s">
        <v>324</v>
      </c>
      <c r="C28" s="99">
        <v>144910508.66000003</v>
      </c>
      <c r="D28" s="90"/>
    </row>
    <row r="29" spans="1:4" x14ac:dyDescent="0.25">
      <c r="B29" s="89"/>
      <c r="C29" s="90"/>
      <c r="D29" s="90"/>
    </row>
    <row r="30" spans="1:4" x14ac:dyDescent="0.25">
      <c r="A30" s="84"/>
      <c r="B30" s="85" t="s">
        <v>325</v>
      </c>
      <c r="C30" s="98">
        <v>887532952.61999989</v>
      </c>
      <c r="D30" s="86"/>
    </row>
    <row r="31" spans="1:4" x14ac:dyDescent="0.25">
      <c r="B31" s="89"/>
      <c r="C31" s="99"/>
      <c r="D31" s="90"/>
    </row>
    <row r="32" spans="1:4" ht="15.75" thickBot="1" x14ac:dyDescent="0.3">
      <c r="B32" s="89" t="s">
        <v>326</v>
      </c>
      <c r="C32" s="94">
        <v>-127150200.55000007</v>
      </c>
      <c r="D32" s="90"/>
    </row>
    <row r="33" spans="1:4" ht="15.75" thickTop="1" x14ac:dyDescent="0.25">
      <c r="B33" s="89"/>
      <c r="C33" s="97">
        <v>-127150200.55000004</v>
      </c>
      <c r="D33" s="90"/>
    </row>
    <row r="34" spans="1:4" x14ac:dyDescent="0.25">
      <c r="C34" s="99">
        <v>0</v>
      </c>
      <c r="D34" s="90"/>
    </row>
    <row r="35" spans="1:4" ht="15.75" thickBot="1" x14ac:dyDescent="0.3">
      <c r="C35" s="90"/>
      <c r="D35" s="90"/>
    </row>
    <row r="36" spans="1:4" ht="15.75" thickBot="1" x14ac:dyDescent="0.3">
      <c r="B36" s="100"/>
      <c r="C36" s="341" t="s">
        <v>327</v>
      </c>
      <c r="D36" s="342"/>
    </row>
    <row r="37" spans="1:4" ht="15.75" thickBot="1" x14ac:dyDescent="0.3">
      <c r="A37" s="92"/>
      <c r="B37" s="101"/>
      <c r="C37" s="267" t="s">
        <v>328</v>
      </c>
      <c r="D37" s="268" t="s">
        <v>3</v>
      </c>
    </row>
    <row r="38" spans="1:4" x14ac:dyDescent="0.25">
      <c r="A38" s="102"/>
      <c r="B38" s="103"/>
      <c r="C38" s="269"/>
      <c r="D38" s="270"/>
    </row>
    <row r="39" spans="1:4" x14ac:dyDescent="0.25">
      <c r="A39" s="88" t="s">
        <v>329</v>
      </c>
      <c r="B39" s="175" t="s">
        <v>598</v>
      </c>
      <c r="C39" s="271">
        <v>118533541.78</v>
      </c>
      <c r="D39" s="272">
        <v>118533541.78</v>
      </c>
    </row>
    <row r="40" spans="1:4" x14ac:dyDescent="0.25">
      <c r="A40" s="102" t="s">
        <v>330</v>
      </c>
      <c r="B40" s="104" t="s">
        <v>331</v>
      </c>
      <c r="C40" s="271">
        <v>45000</v>
      </c>
      <c r="D40" s="272">
        <v>45000</v>
      </c>
    </row>
    <row r="41" spans="1:4" x14ac:dyDescent="0.25">
      <c r="A41" s="88" t="s">
        <v>332</v>
      </c>
      <c r="B41" s="105" t="s">
        <v>333</v>
      </c>
      <c r="C41" s="271"/>
      <c r="D41" s="272"/>
    </row>
    <row r="42" spans="1:4" x14ac:dyDescent="0.25">
      <c r="A42" s="102" t="s">
        <v>334</v>
      </c>
      <c r="B42" s="105" t="s">
        <v>335</v>
      </c>
      <c r="C42" s="271"/>
      <c r="D42" s="272"/>
    </row>
    <row r="43" spans="1:4" x14ac:dyDescent="0.25">
      <c r="A43" s="102" t="s">
        <v>336</v>
      </c>
      <c r="B43" s="105" t="s">
        <v>337</v>
      </c>
      <c r="C43" s="271"/>
      <c r="D43" s="272"/>
    </row>
    <row r="44" spans="1:4" x14ac:dyDescent="0.25">
      <c r="A44" s="88" t="s">
        <v>338</v>
      </c>
      <c r="B44" s="105" t="s">
        <v>502</v>
      </c>
      <c r="C44" s="271"/>
      <c r="D44" s="272"/>
    </row>
    <row r="45" spans="1:4" x14ac:dyDescent="0.25">
      <c r="A45" s="88" t="s">
        <v>339</v>
      </c>
      <c r="B45" s="105" t="s">
        <v>340</v>
      </c>
      <c r="C45" s="271"/>
      <c r="D45" s="272"/>
    </row>
    <row r="46" spans="1:4" x14ac:dyDescent="0.25">
      <c r="A46" s="88" t="s">
        <v>341</v>
      </c>
      <c r="B46" s="105" t="s">
        <v>342</v>
      </c>
      <c r="C46" s="271"/>
      <c r="D46" s="272"/>
    </row>
    <row r="47" spans="1:4" x14ac:dyDescent="0.25">
      <c r="A47" s="102" t="s">
        <v>343</v>
      </c>
      <c r="B47" s="105" t="s">
        <v>344</v>
      </c>
      <c r="C47" s="271">
        <v>4732029.83</v>
      </c>
      <c r="D47" s="272">
        <v>4732029.83</v>
      </c>
    </row>
    <row r="48" spans="1:4" x14ac:dyDescent="0.25">
      <c r="A48" s="88" t="s">
        <v>345</v>
      </c>
      <c r="B48" s="105" t="s">
        <v>346</v>
      </c>
      <c r="C48" s="271"/>
      <c r="D48" s="272"/>
    </row>
    <row r="49" spans="1:4" x14ac:dyDescent="0.25">
      <c r="A49" s="106" t="s">
        <v>347</v>
      </c>
      <c r="B49" s="105" t="s">
        <v>348</v>
      </c>
      <c r="C49" s="271"/>
      <c r="D49" s="272"/>
    </row>
    <row r="50" spans="1:4" x14ac:dyDescent="0.25">
      <c r="A50" s="88" t="s">
        <v>349</v>
      </c>
      <c r="B50" s="105" t="s">
        <v>599</v>
      </c>
      <c r="C50" s="271"/>
      <c r="D50" s="272"/>
    </row>
    <row r="51" spans="1:4" x14ac:dyDescent="0.25">
      <c r="A51" s="107"/>
      <c r="B51" s="108"/>
      <c r="C51" s="273"/>
      <c r="D51" s="274"/>
    </row>
    <row r="52" spans="1:4" x14ac:dyDescent="0.25">
      <c r="B52" s="108"/>
      <c r="C52" s="275"/>
      <c r="D52" s="272"/>
    </row>
    <row r="53" spans="1:4" x14ac:dyDescent="0.25">
      <c r="A53" s="102" t="s">
        <v>350</v>
      </c>
      <c r="B53" s="104" t="s">
        <v>503</v>
      </c>
      <c r="C53" s="275">
        <v>15874588.08</v>
      </c>
      <c r="D53" s="272">
        <v>15874588.08</v>
      </c>
    </row>
    <row r="54" spans="1:4" x14ac:dyDescent="0.25">
      <c r="A54" s="102" t="s">
        <v>351</v>
      </c>
      <c r="B54" s="104" t="s">
        <v>504</v>
      </c>
      <c r="C54" s="275">
        <v>3046058.36</v>
      </c>
      <c r="D54" s="272">
        <v>3046058.36</v>
      </c>
    </row>
    <row r="55" spans="1:4" x14ac:dyDescent="0.25">
      <c r="A55" s="102" t="s">
        <v>352</v>
      </c>
      <c r="B55" s="104" t="s">
        <v>505</v>
      </c>
      <c r="C55" s="275"/>
      <c r="D55" s="272"/>
    </row>
    <row r="56" spans="1:4" x14ac:dyDescent="0.25">
      <c r="A56" s="102" t="s">
        <v>353</v>
      </c>
      <c r="B56" s="104" t="s">
        <v>506</v>
      </c>
      <c r="C56" s="275"/>
      <c r="D56" s="272"/>
    </row>
    <row r="57" spans="1:4" x14ac:dyDescent="0.25">
      <c r="A57" s="102" t="s">
        <v>354</v>
      </c>
      <c r="B57" s="104" t="s">
        <v>355</v>
      </c>
      <c r="C57" s="275">
        <v>5103763.1100000003</v>
      </c>
      <c r="D57" s="272">
        <v>5103763.1100000003</v>
      </c>
    </row>
    <row r="58" spans="1:4" x14ac:dyDescent="0.25">
      <c r="A58" s="88" t="s">
        <v>356</v>
      </c>
      <c r="B58" s="104" t="s">
        <v>357</v>
      </c>
      <c r="C58" s="276">
        <v>285218.21000000002</v>
      </c>
      <c r="D58" s="277">
        <v>285218.21000000002</v>
      </c>
    </row>
    <row r="59" spans="1:4" x14ac:dyDescent="0.25">
      <c r="A59" s="88" t="s">
        <v>358</v>
      </c>
      <c r="B59" s="109" t="s">
        <v>359</v>
      </c>
      <c r="C59" s="278"/>
      <c r="D59" s="279"/>
    </row>
    <row r="60" spans="1:4" x14ac:dyDescent="0.25">
      <c r="B60" s="109"/>
      <c r="C60" s="278"/>
      <c r="D60" s="279"/>
    </row>
    <row r="61" spans="1:4" ht="15.75" thickBot="1" x14ac:dyDescent="0.3">
      <c r="B61" s="109"/>
      <c r="C61" s="280"/>
      <c r="D61" s="281"/>
    </row>
    <row r="62" spans="1:4" ht="15.75" thickBot="1" x14ac:dyDescent="0.3">
      <c r="A62" s="102"/>
      <c r="B62" s="178" t="s">
        <v>360</v>
      </c>
      <c r="C62" s="282">
        <f t="shared" ref="C62:D62" si="0">SUM(C38:C60)</f>
        <v>147620199.37000003</v>
      </c>
      <c r="D62" s="283">
        <f t="shared" si="0"/>
        <v>147620199.37000003</v>
      </c>
    </row>
    <row r="63" spans="1:4" x14ac:dyDescent="0.25">
      <c r="A63" s="102"/>
      <c r="B63" s="104"/>
      <c r="C63" s="284"/>
      <c r="D63" s="285"/>
    </row>
    <row r="64" spans="1:4" x14ac:dyDescent="0.25">
      <c r="A64" s="102" t="s">
        <v>350</v>
      </c>
      <c r="B64" s="104" t="s">
        <v>507</v>
      </c>
      <c r="C64" s="275"/>
      <c r="D64" s="286"/>
    </row>
    <row r="65" spans="1:4" x14ac:dyDescent="0.25">
      <c r="A65" s="102" t="s">
        <v>351</v>
      </c>
      <c r="B65" s="104" t="s">
        <v>508</v>
      </c>
      <c r="C65" s="275"/>
      <c r="D65" s="286"/>
    </row>
    <row r="66" spans="1:4" x14ac:dyDescent="0.25">
      <c r="A66" s="102" t="s">
        <v>352</v>
      </c>
      <c r="B66" s="104" t="s">
        <v>509</v>
      </c>
      <c r="C66" s="275">
        <v>5320206.55</v>
      </c>
      <c r="D66" s="286"/>
    </row>
    <row r="67" spans="1:4" x14ac:dyDescent="0.25">
      <c r="A67" s="102" t="s">
        <v>353</v>
      </c>
      <c r="B67" s="104" t="s">
        <v>510</v>
      </c>
      <c r="C67" s="275">
        <v>4269500.12</v>
      </c>
      <c r="D67" s="286"/>
    </row>
    <row r="68" spans="1:4" x14ac:dyDescent="0.25">
      <c r="A68" s="102" t="s">
        <v>354</v>
      </c>
      <c r="B68" s="104" t="s">
        <v>361</v>
      </c>
      <c r="C68" s="275"/>
      <c r="D68" s="286"/>
    </row>
    <row r="69" spans="1:4" x14ac:dyDescent="0.25">
      <c r="A69" s="88" t="s">
        <v>356</v>
      </c>
      <c r="B69" s="104" t="s">
        <v>362</v>
      </c>
      <c r="C69" s="275"/>
      <c r="D69" s="286"/>
    </row>
    <row r="70" spans="1:4" x14ac:dyDescent="0.25">
      <c r="A70" s="88" t="s">
        <v>358</v>
      </c>
      <c r="B70" s="104" t="s">
        <v>363</v>
      </c>
      <c r="C70" s="275">
        <v>61396.34</v>
      </c>
      <c r="D70" s="272">
        <v>61396.34</v>
      </c>
    </row>
    <row r="71" spans="1:4" x14ac:dyDescent="0.25">
      <c r="B71" s="109" t="s">
        <v>600</v>
      </c>
      <c r="C71" s="275"/>
      <c r="D71" s="286"/>
    </row>
    <row r="72" spans="1:4" x14ac:dyDescent="0.25">
      <c r="B72" s="158" t="s">
        <v>600</v>
      </c>
      <c r="C72" s="275"/>
      <c r="D72" s="286"/>
    </row>
    <row r="73" spans="1:4" x14ac:dyDescent="0.25">
      <c r="A73" s="102" t="s">
        <v>329</v>
      </c>
      <c r="B73" s="109" t="s">
        <v>364</v>
      </c>
      <c r="C73" s="275"/>
      <c r="D73" s="286"/>
    </row>
    <row r="74" spans="1:4" x14ac:dyDescent="0.25">
      <c r="A74" s="102" t="s">
        <v>330</v>
      </c>
      <c r="B74" s="109" t="s">
        <v>365</v>
      </c>
      <c r="C74" s="275"/>
      <c r="D74" s="286"/>
    </row>
    <row r="75" spans="1:4" x14ac:dyDescent="0.25">
      <c r="A75" s="102" t="s">
        <v>332</v>
      </c>
      <c r="B75" s="109" t="s">
        <v>366</v>
      </c>
      <c r="C75" s="271"/>
      <c r="D75" s="286"/>
    </row>
    <row r="76" spans="1:4" x14ac:dyDescent="0.25">
      <c r="A76" s="102" t="s">
        <v>334</v>
      </c>
      <c r="B76" s="109" t="s">
        <v>511</v>
      </c>
      <c r="C76" s="271">
        <v>316700.48</v>
      </c>
      <c r="D76" s="286"/>
    </row>
    <row r="77" spans="1:4" x14ac:dyDescent="0.25">
      <c r="A77" s="102" t="s">
        <v>336</v>
      </c>
      <c r="B77" s="104" t="s">
        <v>512</v>
      </c>
      <c r="C77" s="271">
        <v>308720.57</v>
      </c>
      <c r="D77" s="286"/>
    </row>
    <row r="78" spans="1:4" x14ac:dyDescent="0.25">
      <c r="A78" s="88" t="s">
        <v>338</v>
      </c>
      <c r="B78" s="104" t="s">
        <v>513</v>
      </c>
      <c r="C78" s="271">
        <v>5697101.2800000003</v>
      </c>
      <c r="D78" s="286"/>
    </row>
    <row r="79" spans="1:4" x14ac:dyDescent="0.25">
      <c r="A79" s="88" t="s">
        <v>339</v>
      </c>
      <c r="B79" s="104" t="s">
        <v>367</v>
      </c>
      <c r="C79" s="271">
        <v>1835552.3</v>
      </c>
      <c r="D79" s="286"/>
    </row>
    <row r="80" spans="1:4" x14ac:dyDescent="0.25">
      <c r="A80" s="88" t="s">
        <v>341</v>
      </c>
      <c r="B80" s="175" t="s">
        <v>514</v>
      </c>
      <c r="C80" s="271">
        <v>12526.81</v>
      </c>
      <c r="D80" s="286"/>
    </row>
    <row r="81" spans="1:4" x14ac:dyDescent="0.25">
      <c r="A81" s="102" t="s">
        <v>343</v>
      </c>
      <c r="B81" s="104" t="s">
        <v>368</v>
      </c>
      <c r="C81" s="271"/>
      <c r="D81" s="286"/>
    </row>
    <row r="82" spans="1:4" x14ac:dyDescent="0.25">
      <c r="A82" s="102" t="s">
        <v>345</v>
      </c>
      <c r="B82" s="104" t="s">
        <v>369</v>
      </c>
      <c r="C82" s="275"/>
      <c r="D82" s="286"/>
    </row>
    <row r="83" spans="1:4" x14ac:dyDescent="0.25">
      <c r="A83" s="102" t="s">
        <v>347</v>
      </c>
      <c r="B83" s="104" t="s">
        <v>370</v>
      </c>
      <c r="C83" s="275">
        <v>2648294.37</v>
      </c>
      <c r="D83" s="286">
        <v>2648294.37</v>
      </c>
    </row>
    <row r="84" spans="1:4" x14ac:dyDescent="0.25">
      <c r="A84" s="88" t="s">
        <v>349</v>
      </c>
      <c r="B84" s="104" t="s">
        <v>371</v>
      </c>
      <c r="C84" s="275"/>
      <c r="D84" s="286"/>
    </row>
    <row r="85" spans="1:4" x14ac:dyDescent="0.25">
      <c r="B85" s="108"/>
      <c r="C85" s="275"/>
      <c r="D85" s="286"/>
    </row>
    <row r="86" spans="1:4" ht="15.75" thickBot="1" x14ac:dyDescent="0.3">
      <c r="B86" s="104"/>
      <c r="C86" s="287"/>
      <c r="D86" s="288"/>
    </row>
    <row r="87" spans="1:4" ht="15.75" thickBot="1" x14ac:dyDescent="0.3">
      <c r="A87" s="110"/>
      <c r="B87" s="111" t="s">
        <v>360</v>
      </c>
      <c r="C87" s="289">
        <f t="shared" ref="C87:D87" si="1">SUM(C63:C86)</f>
        <v>20469998.82</v>
      </c>
      <c r="D87" s="290">
        <f t="shared" si="1"/>
        <v>2709690.71</v>
      </c>
    </row>
    <row r="88" spans="1:4" ht="15.75" thickBot="1" x14ac:dyDescent="0.3">
      <c r="A88" s="110"/>
      <c r="B88" s="112" t="s">
        <v>372</v>
      </c>
      <c r="C88" s="234">
        <f>C87-C62</f>
        <v>-127150200.55000004</v>
      </c>
      <c r="D88" s="235">
        <f>+D62-D87</f>
        <v>144910508.66000003</v>
      </c>
    </row>
    <row r="89" spans="1:4" ht="16.5" thickTop="1" thickBot="1" x14ac:dyDescent="0.3">
      <c r="A89" s="110"/>
      <c r="B89" s="112" t="s">
        <v>373</v>
      </c>
      <c r="C89" s="113"/>
      <c r="D89" s="114">
        <f>C88+D88</f>
        <v>17760308.109999985</v>
      </c>
    </row>
    <row r="90" spans="1:4" x14ac:dyDescent="0.25">
      <c r="C90" s="90"/>
      <c r="D90" s="90"/>
    </row>
    <row r="91" spans="1:4" x14ac:dyDescent="0.25">
      <c r="C91" s="291"/>
      <c r="D91" s="266"/>
    </row>
    <row r="92" spans="1:4" x14ac:dyDescent="0.25">
      <c r="B92" s="142">
        <v>45033</v>
      </c>
      <c r="C92" s="90"/>
      <c r="D92" s="90"/>
    </row>
  </sheetData>
  <mergeCells count="2">
    <mergeCell ref="C36:D36"/>
    <mergeCell ref="C4:D4"/>
  </mergeCells>
  <pageMargins left="0.7" right="0.7" top="0.75" bottom="0.75" header="0.3" footer="0.3"/>
  <pageSetup scale="51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3"/>
  <sheetViews>
    <sheetView zoomScaleNormal="100" workbookViewId="0">
      <selection activeCell="B13" sqref="B13"/>
    </sheetView>
  </sheetViews>
  <sheetFormatPr baseColWidth="10" defaultRowHeight="15" x14ac:dyDescent="0.25"/>
  <cols>
    <col min="1" max="1" width="66.28515625" style="162" customWidth="1"/>
    <col min="2" max="2" width="3.7109375" style="162" customWidth="1"/>
    <col min="3" max="3" width="22.7109375" customWidth="1"/>
  </cols>
  <sheetData>
    <row r="1" spans="1:3" x14ac:dyDescent="0.25">
      <c r="A1" s="202"/>
      <c r="B1" s="202"/>
    </row>
    <row r="2" spans="1:3" x14ac:dyDescent="0.25">
      <c r="A2" s="202"/>
      <c r="B2" s="202"/>
      <c r="C2" s="236"/>
    </row>
    <row r="3" spans="1:3" ht="18.75" x14ac:dyDescent="0.3">
      <c r="A3" s="328" t="s">
        <v>460</v>
      </c>
      <c r="B3" s="328"/>
      <c r="C3" s="328"/>
    </row>
    <row r="4" spans="1:3" ht="18.75" x14ac:dyDescent="0.3">
      <c r="A4" s="328" t="s">
        <v>461</v>
      </c>
      <c r="B4" s="328"/>
      <c r="C4" s="328"/>
    </row>
    <row r="5" spans="1:3" ht="18.75" x14ac:dyDescent="0.3">
      <c r="A5" s="328" t="s">
        <v>601</v>
      </c>
      <c r="B5" s="328"/>
      <c r="C5" s="328"/>
    </row>
    <row r="6" spans="1:3" ht="15.75" x14ac:dyDescent="0.25">
      <c r="A6" s="344" t="s">
        <v>454</v>
      </c>
      <c r="B6" s="344"/>
      <c r="C6" s="344"/>
    </row>
    <row r="7" spans="1:3" ht="15.75" x14ac:dyDescent="0.25">
      <c r="A7" s="204"/>
      <c r="B7" s="204"/>
      <c r="C7" s="204"/>
    </row>
    <row r="8" spans="1:3" x14ac:dyDescent="0.25">
      <c r="A8" s="201"/>
      <c r="B8" s="201"/>
      <c r="C8" s="237"/>
    </row>
    <row r="9" spans="1:3" x14ac:dyDescent="0.25">
      <c r="A9" s="163" t="s">
        <v>462</v>
      </c>
      <c r="B9" s="163"/>
      <c r="C9" s="260"/>
    </row>
    <row r="10" spans="1:3" x14ac:dyDescent="0.25">
      <c r="A10" s="164" t="s">
        <v>463</v>
      </c>
      <c r="B10" s="164"/>
      <c r="C10" s="260"/>
    </row>
    <row r="11" spans="1:3" x14ac:dyDescent="0.25">
      <c r="A11" s="165" t="s">
        <v>464</v>
      </c>
      <c r="B11" s="165"/>
      <c r="C11" s="261">
        <v>147206982.06999999</v>
      </c>
    </row>
    <row r="12" spans="1:3" x14ac:dyDescent="0.25">
      <c r="A12" s="165" t="s">
        <v>567</v>
      </c>
      <c r="B12" s="165"/>
      <c r="C12" s="261">
        <v>48309204.609999999</v>
      </c>
    </row>
    <row r="13" spans="1:3" x14ac:dyDescent="0.25">
      <c r="A13" s="165" t="s">
        <v>13</v>
      </c>
      <c r="B13" s="166"/>
      <c r="C13" s="261">
        <v>5985637.54</v>
      </c>
    </row>
    <row r="14" spans="1:3" x14ac:dyDescent="0.25">
      <c r="A14" s="165" t="s">
        <v>15</v>
      </c>
      <c r="B14" s="165"/>
      <c r="C14" s="261">
        <v>2262313.69</v>
      </c>
    </row>
    <row r="15" spans="1:3" x14ac:dyDescent="0.25">
      <c r="A15" s="166" t="s">
        <v>30</v>
      </c>
      <c r="B15" s="166"/>
      <c r="C15" s="238">
        <v>2295711.46</v>
      </c>
    </row>
    <row r="16" spans="1:3" x14ac:dyDescent="0.25">
      <c r="A16" s="164" t="s">
        <v>465</v>
      </c>
      <c r="B16" s="164"/>
      <c r="C16" s="167">
        <v>206059849.37</v>
      </c>
    </row>
    <row r="17" spans="1:3" x14ac:dyDescent="0.25">
      <c r="A17" s="164"/>
      <c r="B17" s="164"/>
      <c r="C17" s="260"/>
    </row>
    <row r="18" spans="1:3" x14ac:dyDescent="0.25">
      <c r="A18" s="164" t="s">
        <v>466</v>
      </c>
      <c r="B18" s="164"/>
      <c r="C18" s="168">
        <v>206059849.37</v>
      </c>
    </row>
    <row r="19" spans="1:3" x14ac:dyDescent="0.25">
      <c r="A19" s="164"/>
      <c r="B19" s="164"/>
      <c r="C19" s="260"/>
    </row>
    <row r="20" spans="1:3" x14ac:dyDescent="0.25">
      <c r="A20" s="163" t="s">
        <v>467</v>
      </c>
      <c r="B20" s="163"/>
      <c r="C20" s="260"/>
    </row>
    <row r="21" spans="1:3" x14ac:dyDescent="0.25">
      <c r="A21" s="164" t="s">
        <v>468</v>
      </c>
      <c r="B21" s="164"/>
      <c r="C21" s="260"/>
    </row>
    <row r="22" spans="1:3" x14ac:dyDescent="0.25">
      <c r="A22" s="166" t="s">
        <v>469</v>
      </c>
      <c r="B22" s="166"/>
      <c r="C22" s="261">
        <v>71797707.040000007</v>
      </c>
    </row>
    <row r="23" spans="1:3" x14ac:dyDescent="0.25">
      <c r="A23" s="166" t="s">
        <v>470</v>
      </c>
      <c r="B23" s="166"/>
      <c r="C23" s="261">
        <v>15684264.02</v>
      </c>
    </row>
    <row r="24" spans="1:3" x14ac:dyDescent="0.25">
      <c r="A24" s="166" t="s">
        <v>471</v>
      </c>
      <c r="B24" s="166"/>
      <c r="C24" s="261">
        <v>27295786.5</v>
      </c>
    </row>
    <row r="25" spans="1:3" x14ac:dyDescent="0.25">
      <c r="A25" s="166" t="s">
        <v>472</v>
      </c>
      <c r="B25" s="166"/>
      <c r="C25" s="261">
        <v>2398149.0700000003</v>
      </c>
    </row>
    <row r="26" spans="1:3" x14ac:dyDescent="0.25">
      <c r="A26" s="166" t="s">
        <v>473</v>
      </c>
      <c r="B26" s="166"/>
      <c r="C26" s="261">
        <v>2625000</v>
      </c>
    </row>
    <row r="27" spans="1:3" x14ac:dyDescent="0.25">
      <c r="A27" s="164" t="s">
        <v>474</v>
      </c>
      <c r="B27" s="164"/>
      <c r="C27" s="262">
        <v>119800906.63</v>
      </c>
    </row>
    <row r="28" spans="1:3" x14ac:dyDescent="0.25">
      <c r="A28" s="164"/>
      <c r="B28" s="164"/>
      <c r="C28" s="260"/>
    </row>
    <row r="29" spans="1:3" x14ac:dyDescent="0.25">
      <c r="A29" s="164" t="s">
        <v>475</v>
      </c>
      <c r="B29" s="164"/>
      <c r="C29" s="260"/>
    </row>
    <row r="30" spans="1:3" x14ac:dyDescent="0.25">
      <c r="A30" s="166" t="s">
        <v>476</v>
      </c>
      <c r="B30" s="166"/>
      <c r="C30" s="261">
        <v>932049.11</v>
      </c>
    </row>
    <row r="31" spans="1:3" x14ac:dyDescent="0.25">
      <c r="A31" s="166" t="s">
        <v>477</v>
      </c>
      <c r="B31" s="166"/>
      <c r="C31" s="261">
        <v>4507786.32</v>
      </c>
    </row>
    <row r="32" spans="1:3" x14ac:dyDescent="0.25">
      <c r="A32" s="164" t="s">
        <v>478</v>
      </c>
      <c r="B32" s="164"/>
      <c r="C32" s="168">
        <v>5439835.4300000006</v>
      </c>
    </row>
    <row r="33" spans="1:3" x14ac:dyDescent="0.25">
      <c r="A33" s="164"/>
      <c r="B33" s="164"/>
      <c r="C33" s="260"/>
    </row>
    <row r="34" spans="1:3" x14ac:dyDescent="0.25">
      <c r="A34" s="164" t="s">
        <v>568</v>
      </c>
      <c r="B34" s="164"/>
      <c r="C34" s="260"/>
    </row>
    <row r="35" spans="1:3" x14ac:dyDescent="0.25">
      <c r="A35" s="166" t="s">
        <v>569</v>
      </c>
      <c r="B35" s="166"/>
      <c r="C35" s="203">
        <v>127150200.55000004</v>
      </c>
    </row>
    <row r="36" spans="1:3" x14ac:dyDescent="0.25">
      <c r="A36" s="164" t="s">
        <v>570</v>
      </c>
      <c r="B36" s="164"/>
      <c r="C36" s="168">
        <v>127150200.55000004</v>
      </c>
    </row>
    <row r="37" spans="1:3" x14ac:dyDescent="0.25">
      <c r="A37" s="164"/>
      <c r="B37" s="164"/>
      <c r="C37" s="260"/>
    </row>
    <row r="38" spans="1:3" x14ac:dyDescent="0.25">
      <c r="A38" s="164" t="s">
        <v>479</v>
      </c>
      <c r="B38" s="164"/>
      <c r="C38" s="263">
        <v>-46331093.24000001</v>
      </c>
    </row>
    <row r="39" spans="1:3" x14ac:dyDescent="0.25">
      <c r="A39" s="164" t="s">
        <v>480</v>
      </c>
      <c r="B39" s="164"/>
      <c r="C39" s="263">
        <v>981963063.79999983</v>
      </c>
    </row>
    <row r="40" spans="1:3" ht="15.75" thickBot="1" x14ac:dyDescent="0.3">
      <c r="A40" s="164" t="s">
        <v>481</v>
      </c>
      <c r="B40" s="164"/>
      <c r="C40" s="264">
        <v>935631970.55999982</v>
      </c>
    </row>
    <row r="41" spans="1:3" ht="15.75" thickTop="1" x14ac:dyDescent="0.25">
      <c r="C41" s="260"/>
    </row>
    <row r="42" spans="1:3" x14ac:dyDescent="0.25">
      <c r="C42" s="162"/>
    </row>
    <row r="43" spans="1:3" x14ac:dyDescent="0.25">
      <c r="A43" s="142">
        <v>45033</v>
      </c>
      <c r="C43" s="239"/>
    </row>
  </sheetData>
  <mergeCells count="4">
    <mergeCell ref="A6:C6"/>
    <mergeCell ref="A3:C3"/>
    <mergeCell ref="A4:C4"/>
    <mergeCell ref="A5:C5"/>
  </mergeCells>
  <pageMargins left="0.39370078740157483" right="0.39370078740157483" top="0.39370078740157483" bottom="0.3937007874015748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Transparencia</vt:lpstr>
      <vt:lpstr>Ejecucion</vt:lpstr>
      <vt:lpstr>Variacion</vt:lpstr>
      <vt:lpstr>Flujo</vt:lpstr>
      <vt:lpstr>Flujo!Área_de_impresión</vt:lpstr>
      <vt:lpstr>Transparencia!Área_de_impresión</vt:lpstr>
      <vt:lpstr>Transparencia!Títulos_a_imprimir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Moreta</dc:creator>
  <cp:lastModifiedBy>Alexis Cruz Concepcion</cp:lastModifiedBy>
  <cp:lastPrinted>2023-04-18T15:20:12Z</cp:lastPrinted>
  <dcterms:created xsi:type="dcterms:W3CDTF">2022-02-11T21:02:08Z</dcterms:created>
  <dcterms:modified xsi:type="dcterms:W3CDTF">2023-04-18T15:20:21Z</dcterms:modified>
</cp:coreProperties>
</file>