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cruz\Desktop\Estados\Estados y Reportes 2023\Ejecuciones presupuestarias\Ejecucion de junio\"/>
    </mc:Choice>
  </mc:AlternateContent>
  <bookViews>
    <workbookView xWindow="0" yWindow="0" windowWidth="20265" windowHeight="7140"/>
  </bookViews>
  <sheets>
    <sheet name="Transparencia" sheetId="3" r:id="rId1"/>
    <sheet name="Ejecucion" sheetId="19" r:id="rId2"/>
    <sheet name="Variacion" sheetId="2" r:id="rId3"/>
    <sheet name="Flujo Mes" sheetId="13" r:id="rId4"/>
    <sheet name="Flujo Semestre" sheetId="20" r:id="rId5"/>
  </sheets>
  <definedNames>
    <definedName name="_xlnm.Print_Area" localSheetId="3">'Flujo Mes'!$A$1:$C$42</definedName>
    <definedName name="_xlnm.Print_Area" localSheetId="0">Transparencia!$A$1:$P$97</definedName>
    <definedName name="_xlnm.Print_Titles" localSheetId="1">Ejecucion!$7:$8</definedName>
    <definedName name="_xlnm.Print_Titles" localSheetId="0">Transparencia!$1:$7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6" i="2" l="1"/>
  <c r="E86" i="2"/>
  <c r="D86" i="2"/>
  <c r="D87" i="2" s="1"/>
  <c r="C86" i="2"/>
  <c r="C87" i="2" s="1"/>
  <c r="F61" i="2"/>
  <c r="F87" i="2" s="1"/>
  <c r="E61" i="2"/>
  <c r="D61" i="2"/>
  <c r="C61" i="2"/>
  <c r="F19" i="2"/>
  <c r="I76" i="3"/>
  <c r="I85" i="3" s="1"/>
  <c r="P28" i="3"/>
  <c r="E87" i="2" l="1"/>
  <c r="D88" i="2"/>
  <c r="F88" i="2"/>
  <c r="P77" i="3" l="1"/>
  <c r="H80" i="3"/>
  <c r="H76" i="3"/>
  <c r="G80" i="3" l="1"/>
  <c r="F76" i="3"/>
  <c r="G76" i="3"/>
  <c r="F80" i="3" l="1"/>
  <c r="G85" i="3"/>
  <c r="H85" i="3"/>
  <c r="J85" i="3"/>
  <c r="K85" i="3"/>
  <c r="L85" i="3"/>
  <c r="M85" i="3"/>
  <c r="N85" i="3"/>
  <c r="O85" i="3"/>
  <c r="F85" i="3"/>
  <c r="F74" i="3"/>
  <c r="F87" i="3" l="1"/>
  <c r="E80" i="3"/>
  <c r="G74" i="3" l="1"/>
  <c r="H74" i="3"/>
  <c r="I74" i="3"/>
  <c r="I87" i="3" s="1"/>
  <c r="J74" i="3"/>
  <c r="K74" i="3"/>
  <c r="L74" i="3"/>
  <c r="M74" i="3"/>
  <c r="N74" i="3"/>
  <c r="O74" i="3"/>
  <c r="D80" i="3" l="1"/>
  <c r="E76" i="3"/>
  <c r="E85" i="3" s="1"/>
  <c r="G87" i="3" l="1"/>
  <c r="H87" i="3"/>
  <c r="J87" i="3"/>
  <c r="K87" i="3"/>
  <c r="L87" i="3"/>
  <c r="M87" i="3"/>
  <c r="N87" i="3"/>
  <c r="O87" i="3"/>
  <c r="D76" i="3"/>
  <c r="C74" i="3"/>
  <c r="D74" i="3"/>
  <c r="E74" i="3"/>
  <c r="B74" i="3"/>
  <c r="P76" i="3" l="1"/>
  <c r="D85" i="3"/>
  <c r="P10" i="3"/>
  <c r="P84" i="3" l="1"/>
  <c r="C83" i="3"/>
  <c r="B83" i="3"/>
  <c r="P82" i="3"/>
  <c r="P81" i="3"/>
  <c r="C80" i="3"/>
  <c r="B80" i="3"/>
  <c r="P78" i="3"/>
  <c r="C76" i="3"/>
  <c r="B76" i="3"/>
  <c r="P72" i="3"/>
  <c r="P71" i="3"/>
  <c r="P70" i="3"/>
  <c r="P69" i="3"/>
  <c r="P68" i="3"/>
  <c r="P67" i="3"/>
  <c r="P66" i="3"/>
  <c r="P65" i="3"/>
  <c r="P64" i="3"/>
  <c r="P63" i="3"/>
  <c r="P60" i="3"/>
  <c r="P59" i="3"/>
  <c r="P58" i="3"/>
  <c r="P52" i="3"/>
  <c r="P49" i="3"/>
  <c r="P48" i="3"/>
  <c r="P47" i="3"/>
  <c r="P46" i="3"/>
  <c r="P45" i="3"/>
  <c r="P44" i="3"/>
  <c r="P40" i="3"/>
  <c r="P39" i="3"/>
  <c r="P38" i="3"/>
  <c r="P33" i="3"/>
  <c r="P30" i="3"/>
  <c r="P26" i="3"/>
  <c r="B85" i="3" l="1"/>
  <c r="C85" i="3"/>
  <c r="P16" i="3"/>
  <c r="P18" i="3"/>
  <c r="P20" i="3"/>
  <c r="P22" i="3"/>
  <c r="P24" i="3"/>
  <c r="B87" i="3"/>
  <c r="P32" i="3"/>
  <c r="P51" i="3"/>
  <c r="P53" i="3"/>
  <c r="P55" i="3"/>
  <c r="P57" i="3"/>
  <c r="P62" i="3"/>
  <c r="E87" i="3"/>
  <c r="P11" i="3"/>
  <c r="P12" i="3"/>
  <c r="P14" i="3"/>
  <c r="P17" i="3"/>
  <c r="P19" i="3"/>
  <c r="P21" i="3"/>
  <c r="P23" i="3"/>
  <c r="P29" i="3"/>
  <c r="P31" i="3"/>
  <c r="P42" i="3"/>
  <c r="P50" i="3"/>
  <c r="P54" i="3"/>
  <c r="P56" i="3"/>
  <c r="P13" i="3"/>
  <c r="C87" i="3"/>
  <c r="P34" i="3"/>
  <c r="P36" i="3"/>
  <c r="P37" i="3"/>
  <c r="P35" i="3"/>
  <c r="P80" i="3"/>
  <c r="P83" i="3"/>
  <c r="P61" i="3"/>
  <c r="P25" i="3"/>
  <c r="P27" i="3"/>
  <c r="P41" i="3"/>
  <c r="P43" i="3"/>
  <c r="P85" i="3" l="1"/>
  <c r="P15" i="3"/>
  <c r="P9" i="3"/>
  <c r="P74" i="3" l="1"/>
  <c r="D87" i="3"/>
  <c r="P87" i="3" l="1"/>
</calcChain>
</file>

<file path=xl/comments1.xml><?xml version="1.0" encoding="utf-8"?>
<comments xmlns="http://schemas.openxmlformats.org/spreadsheetml/2006/main">
  <authors>
    <author>Sara Moreta</author>
  </authors>
  <commentList>
    <comment ref="A18" authorId="0" shapeId="0">
      <text>
        <r>
          <rPr>
            <sz val="9"/>
            <color indexed="81"/>
            <rFont val="Tahoma"/>
            <family val="2"/>
          </rPr>
          <t>Se coloca la variacion del efectivo tal cual esta</t>
        </r>
      </text>
    </comment>
  </commentList>
</comments>
</file>

<file path=xl/sharedStrings.xml><?xml version="1.0" encoding="utf-8"?>
<sst xmlns="http://schemas.openxmlformats.org/spreadsheetml/2006/main" count="777" uniqueCount="671">
  <si>
    <t>Cuenta</t>
  </si>
  <si>
    <t>CLASIFICACION</t>
  </si>
  <si>
    <t>Ejecutado</t>
  </si>
  <si>
    <t>Pagado</t>
  </si>
  <si>
    <t>Presupuestado</t>
  </si>
  <si>
    <t>Variación Acumulada</t>
  </si>
  <si>
    <t>INGRESOS CORRIENTES</t>
  </si>
  <si>
    <t>4-114232</t>
  </si>
  <si>
    <t>Contribución CDT</t>
  </si>
  <si>
    <t>4-9108</t>
  </si>
  <si>
    <t>Derecho Uso del Espectro</t>
  </si>
  <si>
    <t xml:space="preserve">INTERESES </t>
  </si>
  <si>
    <t>4-161206</t>
  </si>
  <si>
    <t>Intereses Certificados Financieros</t>
  </si>
  <si>
    <t>4-16121</t>
  </si>
  <si>
    <t>Intereses Cuenta Corriente</t>
  </si>
  <si>
    <t>---</t>
  </si>
  <si>
    <t>OTROS INGRESOS</t>
  </si>
  <si>
    <t>4-9105</t>
  </si>
  <si>
    <t>Depositos no identificados</t>
  </si>
  <si>
    <t>4-9112</t>
  </si>
  <si>
    <t>Servicios Adm. y Serv. de Telecomunicaciones</t>
  </si>
  <si>
    <t>4-9113</t>
  </si>
  <si>
    <t>Intereses Indemnizatorios CDT</t>
  </si>
  <si>
    <t>4-9114</t>
  </si>
  <si>
    <t xml:space="preserve">Licitacion Publica </t>
  </si>
  <si>
    <t>4-9117</t>
  </si>
  <si>
    <t>4-9199</t>
  </si>
  <si>
    <t>Otros Ingresos</t>
  </si>
  <si>
    <t>TOTAL DE INGRESOS</t>
  </si>
  <si>
    <t>GASTOS CORRIENTES</t>
  </si>
  <si>
    <t>REMUNERACIONES Y CONTRIBUCIONES</t>
  </si>
  <si>
    <t>6-211</t>
  </si>
  <si>
    <t>6-2111</t>
  </si>
  <si>
    <t>REMUNERACIONES</t>
  </si>
  <si>
    <t>6-211101</t>
  </si>
  <si>
    <t>Sueldos Empleados Fijos</t>
  </si>
  <si>
    <t>6-2114</t>
  </si>
  <si>
    <t>6-211503</t>
  </si>
  <si>
    <t>Prestaciones Laborales</t>
  </si>
  <si>
    <t>6-211601</t>
  </si>
  <si>
    <t>Vacaciones</t>
  </si>
  <si>
    <t>6-212</t>
  </si>
  <si>
    <t>SOBRESUELDOS</t>
  </si>
  <si>
    <t>6-2122</t>
  </si>
  <si>
    <t>6-212201</t>
  </si>
  <si>
    <t>Compensacion Horas Extras</t>
  </si>
  <si>
    <t>6-212205</t>
  </si>
  <si>
    <t>Compensación por Servicios de Seguridad</t>
  </si>
  <si>
    <t>6-212206</t>
  </si>
  <si>
    <t>Incentivo por Rendimiento Individual (6-2141 Bono CD; 6-212209- Bono por Desempeño)</t>
  </si>
  <si>
    <t>6-214</t>
  </si>
  <si>
    <t>GRATIFICACIONES Y BONIFICACIONES</t>
  </si>
  <si>
    <t>6-214201</t>
  </si>
  <si>
    <t xml:space="preserve">Bono Escolar </t>
  </si>
  <si>
    <t>6-214202</t>
  </si>
  <si>
    <t>Gratificaciones por Pasantias</t>
  </si>
  <si>
    <t>6-214204</t>
  </si>
  <si>
    <t>Oras Gratificaciones (6-2143-Bono Vacacional; 6-2144-Bono Estudiantil 14)</t>
  </si>
  <si>
    <t>6-215</t>
  </si>
  <si>
    <t>CONTRIBUCIONES A LA SEGURIDAD SOCIAL</t>
  </si>
  <si>
    <t>6-2151</t>
  </si>
  <si>
    <t>6-2152</t>
  </si>
  <si>
    <t>6-2153</t>
  </si>
  <si>
    <t>CONTRATACION DE SERVICIOS</t>
  </si>
  <si>
    <t>6-221</t>
  </si>
  <si>
    <t>SERVICIOS BÁSICOS</t>
  </si>
  <si>
    <t>6-2213</t>
  </si>
  <si>
    <t>Teléfonos</t>
  </si>
  <si>
    <t>6-2214</t>
  </si>
  <si>
    <t>Telefax y Correo</t>
  </si>
  <si>
    <t>6-2215</t>
  </si>
  <si>
    <t>Servicio de Internet y TV por Cable</t>
  </si>
  <si>
    <t>Energía Eléctrica</t>
  </si>
  <si>
    <t>6-2217</t>
  </si>
  <si>
    <t xml:space="preserve">Agua </t>
  </si>
  <si>
    <t>6-2218</t>
  </si>
  <si>
    <t>Recoleccion Residuos Sólidos</t>
  </si>
  <si>
    <t>6-222</t>
  </si>
  <si>
    <t>PUBLICIDAD, IMPRESIÓN Y ENCUADERNACIÓN</t>
  </si>
  <si>
    <t>6-2221</t>
  </si>
  <si>
    <t>6-2222</t>
  </si>
  <si>
    <t>6-223</t>
  </si>
  <si>
    <t>VIÁTICOS</t>
  </si>
  <si>
    <t>6-2231</t>
  </si>
  <si>
    <t>6-224</t>
  </si>
  <si>
    <t>TRANSPORTE Y ALMACENAJE</t>
  </si>
  <si>
    <t>6-2241</t>
  </si>
  <si>
    <t>6-2242</t>
  </si>
  <si>
    <t xml:space="preserve">    Flete</t>
  </si>
  <si>
    <t>6-2244</t>
  </si>
  <si>
    <t xml:space="preserve">    Peaje</t>
  </si>
  <si>
    <t>6-225</t>
  </si>
  <si>
    <t>ALQUILERES Y RENTAS</t>
  </si>
  <si>
    <t>6-2251</t>
  </si>
  <si>
    <t>Alquiler y Renta de Edificios y Locales</t>
  </si>
  <si>
    <t>6-225302</t>
  </si>
  <si>
    <t>Alquiler Equipos de Cómputos</t>
  </si>
  <si>
    <t>6-2254</t>
  </si>
  <si>
    <t>Alquiler Equipo de Transporte</t>
  </si>
  <si>
    <t>6-2258</t>
  </si>
  <si>
    <t>Otros Alquileres</t>
  </si>
  <si>
    <t>Alquileres diversos</t>
  </si>
  <si>
    <t>Alquiler Planta Electrica</t>
  </si>
  <si>
    <t>Alquiler de Parqueos</t>
  </si>
  <si>
    <t>Alquiler de Estaciones Moviles</t>
  </si>
  <si>
    <t>6-2259</t>
  </si>
  <si>
    <t>Derechos de Uso</t>
  </si>
  <si>
    <t>6-225901</t>
  </si>
  <si>
    <t>Licencias Informaticas</t>
  </si>
  <si>
    <t>6-226</t>
  </si>
  <si>
    <t>SEGUROS</t>
  </si>
  <si>
    <t>6-2261</t>
  </si>
  <si>
    <t>6-2262</t>
  </si>
  <si>
    <t xml:space="preserve">     Bienes Muebles (vehículos)</t>
  </si>
  <si>
    <t>6-2263</t>
  </si>
  <si>
    <t>Seguro de Personas</t>
  </si>
  <si>
    <t>6-22631</t>
  </si>
  <si>
    <t>Seguro de Vida</t>
  </si>
  <si>
    <t>6-22632</t>
  </si>
  <si>
    <t>Seguro Salud Local</t>
  </si>
  <si>
    <t>Seguro Salud Internacional</t>
  </si>
  <si>
    <t>6-22633</t>
  </si>
  <si>
    <t>Seguro Ultimos Gastos</t>
  </si>
  <si>
    <t>6-227</t>
  </si>
  <si>
    <t>SERVICIOS DE CONSERVACIÓN, REPARACIONES MENORES E INSTALACIONES TEMPORALES</t>
  </si>
  <si>
    <t>6-2271</t>
  </si>
  <si>
    <t>Contratación de Obras Menores</t>
  </si>
  <si>
    <t>6-227101</t>
  </si>
  <si>
    <t>6-227102</t>
  </si>
  <si>
    <t>Servicios especiales de mantenimiento y reparación</t>
  </si>
  <si>
    <t>6-227104</t>
  </si>
  <si>
    <t>Mant. y Reparación de Obras Civiles en Inst.</t>
  </si>
  <si>
    <t>6-227106</t>
  </si>
  <si>
    <t>Instalaciones Electricas</t>
  </si>
  <si>
    <t>6-2272</t>
  </si>
  <si>
    <t>Mantenimiento y Rep. de Maquinarias y Equipos</t>
  </si>
  <si>
    <t>6-227201</t>
  </si>
  <si>
    <t xml:space="preserve">Mantenimiento y Reparación de Muebles y equipo de oficina </t>
  </si>
  <si>
    <t>6-227202</t>
  </si>
  <si>
    <t xml:space="preserve">Mant. y reparación de equipo de computación </t>
  </si>
  <si>
    <t>6-227204</t>
  </si>
  <si>
    <t>Mant y Reparación equipos Sanitarios y de Laboratorios</t>
  </si>
  <si>
    <t>6-227205</t>
  </si>
  <si>
    <t>Mant. y reparación de equipos Comunicación</t>
  </si>
  <si>
    <t>6-227206</t>
  </si>
  <si>
    <t>Mantenimiento y Reparación Equipo de Transporte</t>
  </si>
  <si>
    <t>6-228</t>
  </si>
  <si>
    <t>OTROS SERVICIOS NO INCLUIDOS EN CONCEPTOS ANTERIORES</t>
  </si>
  <si>
    <t>6-2281</t>
  </si>
  <si>
    <t>Gastos Judiciales</t>
  </si>
  <si>
    <t>6-2282</t>
  </si>
  <si>
    <t>Comisiones y Gastos Bancarios</t>
  </si>
  <si>
    <t>6-2283</t>
  </si>
  <si>
    <t>6-2285</t>
  </si>
  <si>
    <t>Fumigación, Lavandería, limpieza de oficina</t>
  </si>
  <si>
    <t>6-228501</t>
  </si>
  <si>
    <t>Fumigación</t>
  </si>
  <si>
    <t>6-228502</t>
  </si>
  <si>
    <t>Lavandería</t>
  </si>
  <si>
    <t>6-228503</t>
  </si>
  <si>
    <t xml:space="preserve">Limpieza  Higiene </t>
  </si>
  <si>
    <t>6-2286</t>
  </si>
  <si>
    <t>Organización de Eventos y Festividades</t>
  </si>
  <si>
    <t>6-2287</t>
  </si>
  <si>
    <t>Servicios Técnicos y Prof. prestados</t>
  </si>
  <si>
    <t>6-228704</t>
  </si>
  <si>
    <t>Servicios de Capacitacion</t>
  </si>
  <si>
    <t>6-228705</t>
  </si>
  <si>
    <t xml:space="preserve">Servicios de Informática y sistema </t>
  </si>
  <si>
    <t>6-228706</t>
  </si>
  <si>
    <t>Otros Servicios Profesionales y Técnicos</t>
  </si>
  <si>
    <t>6-2288</t>
  </si>
  <si>
    <t xml:space="preserve"> Impuestos, Derechos y Tasas</t>
  </si>
  <si>
    <t>6-228801</t>
  </si>
  <si>
    <t>6-228803</t>
  </si>
  <si>
    <t>6-229</t>
  </si>
  <si>
    <t>Otras Contrataciones de Servicios</t>
  </si>
  <si>
    <t>6-229203</t>
  </si>
  <si>
    <t>Servicios de Catering</t>
  </si>
  <si>
    <t>MATERIALES Y SUMINISTROS</t>
  </si>
  <si>
    <t>6-231</t>
  </si>
  <si>
    <t>ALIMENTOS Y PRODUCTOS AGROFORESTALES</t>
  </si>
  <si>
    <t>6-2313</t>
  </si>
  <si>
    <t>Productos Agroforestales y Pecuarios</t>
  </si>
  <si>
    <t>6-2314</t>
  </si>
  <si>
    <t>Madera, corcho y sus manufacturas</t>
  </si>
  <si>
    <t>6-232</t>
  </si>
  <si>
    <t>TEXTILES Y VESTUARIOS</t>
  </si>
  <si>
    <t>6-2321</t>
  </si>
  <si>
    <t>Hilados y Telas</t>
  </si>
  <si>
    <t>6-2322</t>
  </si>
  <si>
    <t>Acabados Textiles</t>
  </si>
  <si>
    <t>6-2323</t>
  </si>
  <si>
    <t xml:space="preserve">Prendas de Vestir </t>
  </si>
  <si>
    <t>6-233</t>
  </si>
  <si>
    <t>PRODUCTOS DE PAPEL, CARTÓN E IMPRESOS</t>
  </si>
  <si>
    <t>6-2332</t>
  </si>
  <si>
    <t>6-2333</t>
  </si>
  <si>
    <t>Productos de Artes Gráficas</t>
  </si>
  <si>
    <t>6-2334</t>
  </si>
  <si>
    <t>Libros, Revistas y Periódicos</t>
  </si>
  <si>
    <t>6-234</t>
  </si>
  <si>
    <t>PRODUCTOS FARMACÉUTICOS</t>
  </si>
  <si>
    <t>6-2341</t>
  </si>
  <si>
    <t>Productos Medicinales para uso Humano</t>
  </si>
  <si>
    <t>6-235</t>
  </si>
  <si>
    <t>PRODUCTOS DE CUERO, CAUCHO Y PLÁSTICO</t>
  </si>
  <si>
    <t>6-2353</t>
  </si>
  <si>
    <t>6-2355</t>
  </si>
  <si>
    <t>Artículos Plásticos</t>
  </si>
  <si>
    <t>6-236</t>
  </si>
  <si>
    <t>PRODUCTOS DE MINERALES, METÁLICOS Y NO METÁLICOS</t>
  </si>
  <si>
    <t>6-2361</t>
  </si>
  <si>
    <t>6-236101</t>
  </si>
  <si>
    <t xml:space="preserve">    Productos de Cemento</t>
  </si>
  <si>
    <t>6-236104</t>
  </si>
  <si>
    <t xml:space="preserve">    Productos de Yeso</t>
  </si>
  <si>
    <t>6-2362</t>
  </si>
  <si>
    <t>Productos de Vidrio, Loza y Porcelana</t>
  </si>
  <si>
    <t>6-236201</t>
  </si>
  <si>
    <t>Productos de Vidrio</t>
  </si>
  <si>
    <t>6-236202</t>
  </si>
  <si>
    <t>Productos de Loza</t>
  </si>
  <si>
    <t>6-2363</t>
  </si>
  <si>
    <t>Productos Metálicos y sus Derivados</t>
  </si>
  <si>
    <t>6-236304</t>
  </si>
  <si>
    <t>6-236306</t>
  </si>
  <si>
    <t>6-237</t>
  </si>
  <si>
    <t>COMBUSTIBLES, LUBRICANTES, PRODUCTOS QUÍMICOS Y CONEXOS</t>
  </si>
  <si>
    <t>6-2371</t>
  </si>
  <si>
    <t>Combustibles y Lubricantes</t>
  </si>
  <si>
    <t>6-237101</t>
  </si>
  <si>
    <t>Gasolina</t>
  </si>
  <si>
    <t>6-237102</t>
  </si>
  <si>
    <t>Gasoil</t>
  </si>
  <si>
    <t>6-2372</t>
  </si>
  <si>
    <t>Productos Químicos y Conexos</t>
  </si>
  <si>
    <t>6-237203</t>
  </si>
  <si>
    <t>Productos Químicos de Uso Personal</t>
  </si>
  <si>
    <t>6-239</t>
  </si>
  <si>
    <t>PRODUCTOS Y ÚTILES VARIOS</t>
  </si>
  <si>
    <t>6-2392</t>
  </si>
  <si>
    <t>Utiles de Escritorio, Oficina e Informática</t>
  </si>
  <si>
    <t>6-2396</t>
  </si>
  <si>
    <t>Productos Electricos y Afines</t>
  </si>
  <si>
    <t>6-2399</t>
  </si>
  <si>
    <t xml:space="preserve">Productos y Utiles Varios NIP </t>
  </si>
  <si>
    <t>6-24</t>
  </si>
  <si>
    <t>TRANSFERENCIAS DE CORRIENTES</t>
  </si>
  <si>
    <t>6-241</t>
  </si>
  <si>
    <t>TRANSFERENCIAS CORRIENTES AL SECTOR PRIVADO</t>
  </si>
  <si>
    <t>6-2412</t>
  </si>
  <si>
    <t>Ayudas y Donaciones</t>
  </si>
  <si>
    <t>6-241202</t>
  </si>
  <si>
    <t>Ayudas y Donaciones Ocasionales a Hogares</t>
  </si>
  <si>
    <t>6-247</t>
  </si>
  <si>
    <t>TRANSFERENCIAS CORRIENTES AL SECTOR EXTERNO</t>
  </si>
  <si>
    <t>6-2472</t>
  </si>
  <si>
    <t>Transferencias Corrientes a Organismos Intern.</t>
  </si>
  <si>
    <t>6-249</t>
  </si>
  <si>
    <t>TRANSFERENCIAS CORRIENTES DESTINADAS A OTRAS INSTITUCIONES PUBLICAS</t>
  </si>
  <si>
    <t>6-249101</t>
  </si>
  <si>
    <t>TOTAL GASTOS CORRIENTES</t>
  </si>
  <si>
    <t>6-91</t>
  </si>
  <si>
    <t>6-92</t>
  </si>
  <si>
    <t>TOTAL DE GASTOS</t>
  </si>
  <si>
    <t>1-26</t>
  </si>
  <si>
    <t>BIENES MUEBLES, INMUEBLES E INTANGIBLES</t>
  </si>
  <si>
    <t>1-261</t>
  </si>
  <si>
    <t>MOBILIARIO Y EQUIPO</t>
  </si>
  <si>
    <t>1-2611</t>
  </si>
  <si>
    <t>1-2613</t>
  </si>
  <si>
    <t>1-2619-002</t>
  </si>
  <si>
    <t>1-262</t>
  </si>
  <si>
    <t>1-2621</t>
  </si>
  <si>
    <t>Equipos y Aparatos Audiovisuales</t>
  </si>
  <si>
    <t>1-2623</t>
  </si>
  <si>
    <t>Cámaras Fotográficas y de Video</t>
  </si>
  <si>
    <t>1-265</t>
  </si>
  <si>
    <t>MAQUINARIA, OTROS EQUIPOS Y HERRAMIENTAS</t>
  </si>
  <si>
    <t>1-2656</t>
  </si>
  <si>
    <t>5</t>
  </si>
  <si>
    <t>PROYECTOS   FDT</t>
  </si>
  <si>
    <t>5-4003</t>
  </si>
  <si>
    <t>5-4003-003</t>
  </si>
  <si>
    <t>Servicio de Internet - Puntos WIFI</t>
  </si>
  <si>
    <t>5-5001</t>
  </si>
  <si>
    <t>Plan Nacional de Banda Ancha (PLAN BIANUAL 2021-2022)</t>
  </si>
  <si>
    <t>5-5001-003</t>
  </si>
  <si>
    <t xml:space="preserve">Proyecto de Conectividad Satelital PNBA - Instituciones en la Frontera  </t>
  </si>
  <si>
    <t>5-5003</t>
  </si>
  <si>
    <t>Proyecto Conectar a los No Conectados (PB 2021-2022)</t>
  </si>
  <si>
    <t>5-5003-001</t>
  </si>
  <si>
    <t>5-5003-003</t>
  </si>
  <si>
    <t>Componente: Subsidio a la Demanda</t>
  </si>
  <si>
    <t>5-5003-004</t>
  </si>
  <si>
    <t>Componente: Apropiación Social y Desarrollo de Habilidades</t>
  </si>
  <si>
    <t>5-9100</t>
  </si>
  <si>
    <t>Servicios de Conectividad a Internet</t>
  </si>
  <si>
    <t>Servicio mensual de internet</t>
  </si>
  <si>
    <t>TOTAL DE GASTOS E INVERSION</t>
  </si>
  <si>
    <t>Incremento Caja y Banco</t>
  </si>
  <si>
    <t>TOTAL GENERAL  DE GASTOS</t>
  </si>
  <si>
    <t>INSTITUTO DOMINICANO DE LAS TELECOMUNICACIONES</t>
  </si>
  <si>
    <t>DIRECCION FINANCIERA</t>
  </si>
  <si>
    <t>DEPARTAMENTO DE PRESUPUESTO</t>
  </si>
  <si>
    <t>ESTADO DE EJECUCION PRESUPUESTARIA</t>
  </si>
  <si>
    <t>Balance inicial en caja y banco</t>
  </si>
  <si>
    <t>mas: Ingreso</t>
  </si>
  <si>
    <t>(=) disponible</t>
  </si>
  <si>
    <t>Menos: gastos</t>
  </si>
  <si>
    <t>(=) Balance Final en caja y banco</t>
  </si>
  <si>
    <t>Incremento y/o Disminucion en caja y banco</t>
  </si>
  <si>
    <t>1-11</t>
  </si>
  <si>
    <t xml:space="preserve">Balance inicial </t>
  </si>
  <si>
    <t>Mas: cuentas por pagar del mes</t>
  </si>
  <si>
    <t>Menos: pagos del mes</t>
  </si>
  <si>
    <t>(=) Balance final</t>
  </si>
  <si>
    <t xml:space="preserve">Aumento y/o (disminucion) </t>
  </si>
  <si>
    <t>Acumulado</t>
  </si>
  <si>
    <t>Variación</t>
  </si>
  <si>
    <t>1-13</t>
  </si>
  <si>
    <t>1-14</t>
  </si>
  <si>
    <t>Aumento otras ctas por cobrar</t>
  </si>
  <si>
    <t>1-15</t>
  </si>
  <si>
    <t>Aumento de los inventarios</t>
  </si>
  <si>
    <t>1-1611</t>
  </si>
  <si>
    <t>Aumento Seguro de Vehiculos</t>
  </si>
  <si>
    <t>1-1612</t>
  </si>
  <si>
    <t>Aumento Seguros de Propiedad</t>
  </si>
  <si>
    <t>1-1616</t>
  </si>
  <si>
    <t>1-1617</t>
  </si>
  <si>
    <t>Aumento Seguro Medico Internacional</t>
  </si>
  <si>
    <t>1-1618</t>
  </si>
  <si>
    <t>Aumento Seguro Dental</t>
  </si>
  <si>
    <t>1-162</t>
  </si>
  <si>
    <t>Aumento otros pagado anticipado</t>
  </si>
  <si>
    <t>1-1622</t>
  </si>
  <si>
    <t>Aumento de imprevisto</t>
  </si>
  <si>
    <t>1-17</t>
  </si>
  <si>
    <t>Aumento Inversión</t>
  </si>
  <si>
    <t>1-41</t>
  </si>
  <si>
    <t>2-00</t>
  </si>
  <si>
    <t>2-12</t>
  </si>
  <si>
    <t>2-1301</t>
  </si>
  <si>
    <t>2-1302</t>
  </si>
  <si>
    <t>2-19</t>
  </si>
  <si>
    <t>Disminucion Otras Cuentas por Pagar</t>
  </si>
  <si>
    <t>2-228</t>
  </si>
  <si>
    <t>Disminución Impuestos Retenidos</t>
  </si>
  <si>
    <t>3-1</t>
  </si>
  <si>
    <t>Disminucion Patrimonio</t>
  </si>
  <si>
    <t>Sub-total</t>
  </si>
  <si>
    <t>Aumento de Otras Cuentas por Pagar</t>
  </si>
  <si>
    <t>Aumento impuestos retenidos</t>
  </si>
  <si>
    <t>Aumento patrimonio</t>
  </si>
  <si>
    <t>Disminucion de Cuentas por Cobrar</t>
  </si>
  <si>
    <t>Disminucion  Otras cuentas por cobrar</t>
  </si>
  <si>
    <t>Disminucion de los inventarios</t>
  </si>
  <si>
    <t>Disminucion Seguro Medico Internacional</t>
  </si>
  <si>
    <t>Disminucion otros pagos anticipados</t>
  </si>
  <si>
    <t>Disminucion de imprevistos</t>
  </si>
  <si>
    <t>Disminuciòn de inversiones</t>
  </si>
  <si>
    <t>Disminución de Fianzas y Depósitos</t>
  </si>
  <si>
    <t xml:space="preserve">Totales Netos </t>
  </si>
  <si>
    <t>Cuentas por pagar</t>
  </si>
  <si>
    <t>4 - APLICACIONES FINANCIERAS</t>
  </si>
  <si>
    <t>TOTAL APLICACIONES FINANCIERAS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</si>
  <si>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</si>
  <si>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</si>
  <si>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</si>
  <si>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</si>
  <si>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</si>
  <si>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</si>
  <si>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</si>
  <si>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</si>
  <si>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</si>
  <si>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</si>
  <si>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</si>
  <si>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</si>
  <si>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</si>
  <si>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</si>
  <si>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</si>
  <si>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</si>
  <si>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</si>
  <si>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</si>
  <si>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</si>
  <si>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</si>
  <si>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</si>
  <si>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</si>
  <si>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</si>
  <si>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</si>
  <si>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</si>
  <si>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</si>
  <si>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</si>
  <si>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</si>
  <si>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</si>
  <si>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</si>
  <si>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</si>
  <si>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</si>
  <si>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</si>
  <si>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</si>
  <si>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</si>
  <si>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</si>
  <si>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</si>
  <si>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</si>
  <si>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</si>
  <si>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</si>
  <si>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</si>
  <si>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</si>
  <si>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</si>
  <si>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</si>
  <si>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</si>
  <si>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</si>
  <si>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</si>
  <si>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</si>
  <si>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</si>
  <si>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</si>
  <si>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</si>
  <si>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</si>
  <si>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</si>
  <si>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</si>
  <si>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</si>
  <si>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</si>
  <si>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</si>
  <si>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</si>
  <si>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</si>
  <si>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</si>
  <si>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</si>
  <si>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</si>
  <si>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</si>
  <si>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</si>
  <si>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</si>
  <si>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</si>
  <si>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</si>
  <si>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</si>
  <si>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</si>
  <si>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</si>
  <si>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</si>
  <si>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</si>
  <si>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</si>
  <si>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</si>
  <si>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GASTOS Y APLICACIONES FINANCIERAS</t>
  </si>
  <si>
    <t>_________________________________</t>
  </si>
  <si>
    <t>NELSON ARROYO</t>
  </si>
  <si>
    <t>DIRECTORA EJECUTIVA</t>
  </si>
  <si>
    <t xml:space="preserve">Ejecución de Gastos y Aplicaciones Financieras </t>
  </si>
  <si>
    <t>Valores en RD$</t>
  </si>
  <si>
    <t>Presupuesto Aprobado</t>
  </si>
  <si>
    <t xml:space="preserve"> </t>
  </si>
  <si>
    <t>JULISSA CRUZ ABREU</t>
  </si>
  <si>
    <t>Productos Metálicos</t>
  </si>
  <si>
    <t>Muebles de Oficina y Estanteria</t>
  </si>
  <si>
    <t>Instituto Dominicano de las Telecomunicaciones</t>
  </si>
  <si>
    <t>Origen y aplicación de los recursos</t>
  </si>
  <si>
    <t>Recursos Originados en Actividades del Periodo</t>
  </si>
  <si>
    <t>Ingresos provenientes de actividades de operativas</t>
  </si>
  <si>
    <t xml:space="preserve">Contribución al Desarrollo de las Telecomunicaciones </t>
  </si>
  <si>
    <t>Ingresos Percibidos en operaciones</t>
  </si>
  <si>
    <t>Total de Recursos Originados en el Periodo</t>
  </si>
  <si>
    <t>Recursos Aplicados en Actividades del Periodo</t>
  </si>
  <si>
    <t>Recursos Aplicados en Gastos Corrientes</t>
  </si>
  <si>
    <t>Remuneraciones al Personal</t>
  </si>
  <si>
    <t>Contribuciones a la Seguridad Social</t>
  </si>
  <si>
    <t>Contratacion de Servicios</t>
  </si>
  <si>
    <t>Materiales y Suministros</t>
  </si>
  <si>
    <t>Transferencias Corrientes al Sector Público, Privado y Externo</t>
  </si>
  <si>
    <t>Total de Recursos Aplicados en Gastos Corrientes</t>
  </si>
  <si>
    <t>Recursos Aplicados en Gastos de Capital</t>
  </si>
  <si>
    <t>Proyectos FDT</t>
  </si>
  <si>
    <t>Total Recursos Aplicados a Gastos de Capital</t>
  </si>
  <si>
    <t>Excedente (Disminución) de Recursos en las Operaciones del Periodo</t>
  </si>
  <si>
    <t>Efectivo Disponible al Inicio del Ejercicio</t>
  </si>
  <si>
    <t>Efectivo Disponible al Final del Ejercicio</t>
  </si>
  <si>
    <t>6-21</t>
  </si>
  <si>
    <t>6-211209</t>
  </si>
  <si>
    <t>6-212203</t>
  </si>
  <si>
    <t>6-2141 Bono por Desempeño CD</t>
  </si>
  <si>
    <t>6-22</t>
  </si>
  <si>
    <t>Publicidad y Propaganda</t>
  </si>
  <si>
    <t>Impresión y Encuadernación</t>
  </si>
  <si>
    <t>6-2232</t>
  </si>
  <si>
    <t>6-22634</t>
  </si>
  <si>
    <t>Seguro Dental</t>
  </si>
  <si>
    <t>Festividades</t>
  </si>
  <si>
    <t>6-23</t>
  </si>
  <si>
    <t>6-237106</t>
  </si>
  <si>
    <t>Lubricantes</t>
  </si>
  <si>
    <t>6-2395</t>
  </si>
  <si>
    <t>Utiles de Cocina y Comedor</t>
  </si>
  <si>
    <t>Depreciacion y  Amortizaciones</t>
  </si>
  <si>
    <t>Depreciación</t>
  </si>
  <si>
    <t>Amortizaciones</t>
  </si>
  <si>
    <t>Aumento Seguro Medico Nacional</t>
  </si>
  <si>
    <t>Disminucion de Ctas. por Pagar Proveedores</t>
  </si>
  <si>
    <t>Disminucion de Acumulaciones y Retenciones</t>
  </si>
  <si>
    <t>Disminucion Provision Regalia Pascual</t>
  </si>
  <si>
    <t>Disminucion Provision Prestaciones Laborales</t>
  </si>
  <si>
    <t>Aumento de Ctas. por Pagar Proveedores</t>
  </si>
  <si>
    <t>Aumento de Acumulaciones y Retenciones</t>
  </si>
  <si>
    <t>Aumento Provision Regalia Pascual</t>
  </si>
  <si>
    <t>Aumento Provisión Prestaciones Laborales</t>
  </si>
  <si>
    <t>Disminucion Seguros de Vehiculos</t>
  </si>
  <si>
    <t>Disminucion Seguros de Propiedad</t>
  </si>
  <si>
    <t>Disminucion Seguro Medico Nacional</t>
  </si>
  <si>
    <t>Disminucion Seguro Dental</t>
  </si>
  <si>
    <t>Abril</t>
  </si>
  <si>
    <t>Transferencias Corrientes destinadas a Otras Instituciones Publicas</t>
  </si>
  <si>
    <t>Disminución Cuenta por Pagar</t>
  </si>
  <si>
    <t>Presupuesto Modificado</t>
  </si>
  <si>
    <t>Gasto Devengado</t>
  </si>
  <si>
    <t>Enero</t>
  </si>
  <si>
    <t>Febrero</t>
  </si>
  <si>
    <t>Marzo</t>
  </si>
  <si>
    <t xml:space="preserve">     PRESIDENTE CONSEJO DIRECTIVO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</si>
  <si>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</si>
  <si>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</si>
  <si>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</si>
  <si>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</si>
  <si>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</si>
  <si>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</si>
  <si>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</si>
  <si>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</si>
  <si>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</si>
  <si>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Detalle</t>
  </si>
  <si>
    <t>VARIACION EJECUCION MENSUAL</t>
  </si>
  <si>
    <t>INGRESOS CENTRO INDOTEL</t>
  </si>
  <si>
    <t>Servicios Adm. y Serv. de Telecomunicaciones (No Objecion)</t>
  </si>
  <si>
    <t>Promocion y Patrocinio</t>
  </si>
  <si>
    <t>Publicaciones de Avisos Oficiales</t>
  </si>
  <si>
    <t>5-5001-005</t>
  </si>
  <si>
    <t>Proyecto de conectividad satelital PNBA - Sabana Real</t>
  </si>
  <si>
    <t>Gastos a administrativos del proyecto (P-DFDT-01)</t>
  </si>
  <si>
    <t>5-5003-002</t>
  </si>
  <si>
    <t xml:space="preserve">Componente: Acceso e Infraestructura </t>
  </si>
  <si>
    <t>Contribución al Seguro Salud (SFS)</t>
  </si>
  <si>
    <t>Contribución al Fondo de Pensiones (AFP)</t>
  </si>
  <si>
    <t>Contribución al Seguro de Riesgos Laborales (ARL)</t>
  </si>
  <si>
    <t xml:space="preserve">     Bienes Inmuebles (Propiedad)</t>
  </si>
  <si>
    <t>Alimentos y bebidas para Personas</t>
  </si>
  <si>
    <t>6-228701</t>
  </si>
  <si>
    <t>Servicios Profesionales y Técnicos</t>
  </si>
  <si>
    <t>6-228702</t>
  </si>
  <si>
    <t>Servicios Jurídicos</t>
  </si>
  <si>
    <t>VARIACION DE CAJA Y BANCO</t>
  </si>
  <si>
    <t>VARIACION CUENTAS POR PAGAR</t>
  </si>
  <si>
    <t>6-2233</t>
  </si>
  <si>
    <t>5-60</t>
  </si>
  <si>
    <t>Plan Bianual  de Proyectos 2023-2024</t>
  </si>
  <si>
    <t>5-6001</t>
  </si>
  <si>
    <t>Derecho de Uso DU</t>
  </si>
  <si>
    <t>Recursos Aplicados a Actividades de Financiamientos</t>
  </si>
  <si>
    <t xml:space="preserve">Disminucion de las Cuentas por Pagar Corto Plazo </t>
  </si>
  <si>
    <t>Total Recursos Aplicados a Actividades de Financiamientos</t>
  </si>
  <si>
    <t>6-2311</t>
  </si>
  <si>
    <t>% Acum.</t>
  </si>
  <si>
    <t>4-9101</t>
  </si>
  <si>
    <t>Boleteria</t>
  </si>
  <si>
    <t>Sueldo Anual No. 13</t>
  </si>
  <si>
    <t>Compensaciones</t>
  </si>
  <si>
    <t>Compensación Alimentación</t>
  </si>
  <si>
    <t>6-221601</t>
  </si>
  <si>
    <t>6-222102</t>
  </si>
  <si>
    <t>6-222103</t>
  </si>
  <si>
    <t>Viaticos dentro del Pais</t>
  </si>
  <si>
    <t>Viaticos fuera del Pais</t>
  </si>
  <si>
    <t>Otros Viaticos</t>
  </si>
  <si>
    <t>Servicios Sanitarios Médicos</t>
  </si>
  <si>
    <t>Eventos y Reuniones</t>
  </si>
  <si>
    <t>Papel y Cartón</t>
  </si>
  <si>
    <t>Neumáticos y Cámaras de Aire</t>
  </si>
  <si>
    <t>Herramientas y Repuestos Menores</t>
  </si>
  <si>
    <t>6-241201</t>
  </si>
  <si>
    <t>Ayudas y Donaciones programadas a Hogares</t>
  </si>
  <si>
    <t>Reserva fondo Plan Bianual de Proyectos</t>
  </si>
  <si>
    <t>Aumento  Cuentas por Cobrar</t>
  </si>
  <si>
    <t>Aumento fianzas y Depositos</t>
  </si>
  <si>
    <t> </t>
  </si>
  <si>
    <t>Variacion del mes</t>
  </si>
  <si>
    <t>% mes</t>
  </si>
  <si>
    <t>6-227103</t>
  </si>
  <si>
    <t>Limpieza, Desmantelamiento de Tierras y Terrenos</t>
  </si>
  <si>
    <t>6-237205</t>
  </si>
  <si>
    <t>Insecticida, Fumigantes y Otros</t>
  </si>
  <si>
    <t>6-237206</t>
  </si>
  <si>
    <t>Pinturas, Lacas, Barnices, Diluyentes y Absorbentes</t>
  </si>
  <si>
    <t>6-2391</t>
  </si>
  <si>
    <t xml:space="preserve">Material para Limpieza </t>
  </si>
  <si>
    <t>6-2393</t>
  </si>
  <si>
    <t>Utiles Menores Médicos-Quirúgicos</t>
  </si>
  <si>
    <t>6-2394</t>
  </si>
  <si>
    <t>Utiles Destinados a Actividades Deportivas y Recreativas</t>
  </si>
  <si>
    <t>6-2398</t>
  </si>
  <si>
    <t>Otros Repuestos y Accesorios Menores</t>
  </si>
  <si>
    <t>1-2655</t>
  </si>
  <si>
    <t>1-2657</t>
  </si>
  <si>
    <t>1-2658</t>
  </si>
  <si>
    <t>1-266</t>
  </si>
  <si>
    <t>EQUIPOS DE DEFENSA Y SEGURIDAD</t>
  </si>
  <si>
    <t>1-2662</t>
  </si>
  <si>
    <t>Equipos de Seguridad</t>
  </si>
  <si>
    <t>1-27</t>
  </si>
  <si>
    <t>OBRAS</t>
  </si>
  <si>
    <t>1-2712</t>
  </si>
  <si>
    <t>Obra para Edificacion No Residencial</t>
  </si>
  <si>
    <t>1-2731</t>
  </si>
  <si>
    <t>Construcciones En Bienes De Uso Publico Concesionados</t>
  </si>
  <si>
    <t>5-3008</t>
  </si>
  <si>
    <t>Proyecto Especial Mujeres en las TIC's - LOYOLA (PB 2017-2018)</t>
  </si>
  <si>
    <t>5-3008-001</t>
  </si>
  <si>
    <t>Matricula Academica</t>
  </si>
  <si>
    <t>5-3008-002</t>
  </si>
  <si>
    <t xml:space="preserve">Manutención de becarias </t>
  </si>
  <si>
    <t>Cuentas pagadas de meses y/o años anteriores</t>
  </si>
  <si>
    <r>
      <rPr>
        <b/>
        <sz val="9"/>
        <rFont val="Calibri"/>
        <family val="2"/>
        <scheme val="minor"/>
      </rPr>
      <t>6-2142-001</t>
    </r>
    <r>
      <rPr>
        <sz val="9"/>
        <rFont val="Calibri"/>
        <family val="2"/>
        <scheme val="minor"/>
      </rPr>
      <t xml:space="preserve"> Otras Gratificaciones</t>
    </r>
  </si>
  <si>
    <r>
      <rPr>
        <b/>
        <sz val="9"/>
        <rFont val="Calibri"/>
        <family val="2"/>
        <scheme val="minor"/>
      </rPr>
      <t>6-2143</t>
    </r>
    <r>
      <rPr>
        <sz val="9"/>
        <rFont val="Calibri"/>
        <family val="2"/>
        <scheme val="minor"/>
      </rPr>
      <t>-Bono Vacacional</t>
    </r>
  </si>
  <si>
    <r>
      <rPr>
        <b/>
        <sz val="9"/>
        <rFont val="Calibri"/>
        <family val="2"/>
        <scheme val="minor"/>
      </rPr>
      <t>6-2144</t>
    </r>
    <r>
      <rPr>
        <sz val="9"/>
        <rFont val="Calibri"/>
        <family val="2"/>
        <scheme val="minor"/>
      </rPr>
      <t>-Bono Estudiantil 14</t>
    </r>
  </si>
  <si>
    <t>1-2614</t>
  </si>
  <si>
    <t>Electrodomesticos</t>
  </si>
  <si>
    <t>1-264</t>
  </si>
  <si>
    <t>VEHÍCULOS Y EQUIPO DE TRANSPORTE, TRACCIÓN Y ELEVACIÓN</t>
  </si>
  <si>
    <t>1-2641</t>
  </si>
  <si>
    <t>Automoviles y Camiones</t>
  </si>
  <si>
    <t>1-2654</t>
  </si>
  <si>
    <t>5-5002</t>
  </si>
  <si>
    <t xml:space="preserve">Proyectos Especiales (PB 2021-2022) </t>
  </si>
  <si>
    <t>5-5002-002</t>
  </si>
  <si>
    <t>PE- Radio Santa Maria "Acceso a Television Digital Terrestre"  (P-DFDT-09)</t>
  </si>
  <si>
    <t xml:space="preserve">  </t>
  </si>
  <si>
    <t>Personal de carácter eventual</t>
  </si>
  <si>
    <t>Mantenimiento y reparaciones menores en edificaciones</t>
  </si>
  <si>
    <t>Equipos de Tecnologiade la Informacion y Comunicación</t>
  </si>
  <si>
    <t>Otros mobiliarios y equipos no identificados precedentemente</t>
  </si>
  <si>
    <t>MOBILIARIO Y EQUIPO DE AUDIO, AUDIOVISUAL, RECREATIVO Y EDUCACIONAL</t>
  </si>
  <si>
    <t>Sistema y Equipos de Climatizacion</t>
  </si>
  <si>
    <t>Equipo de comunicación, telecomunicaciones y señalización</t>
  </si>
  <si>
    <t>Equipos de Generación Electrica y afines</t>
  </si>
  <si>
    <t>Maquinas- Herramientas</t>
  </si>
  <si>
    <t>Otros Equipos</t>
  </si>
  <si>
    <t>Proyecto Redes Wi-Fi de Acceso en Lugares Públicos</t>
  </si>
  <si>
    <t>6-237299</t>
  </si>
  <si>
    <t>Otros Productos Químicos</t>
  </si>
  <si>
    <t>Total Recursos Aplicados en las Actividades del Periodo</t>
  </si>
  <si>
    <t>Productos de Cemento, Cal, Asbesto, Yeso y Arcilla</t>
  </si>
  <si>
    <t>6-9399</t>
  </si>
  <si>
    <t>OTROS GASTOS</t>
  </si>
  <si>
    <t>AL 31 DE MAYO DE 2023</t>
  </si>
  <si>
    <t>Monto colocado en cuenta 6-9399 (Mayo)</t>
  </si>
  <si>
    <r>
      <rPr>
        <b/>
        <sz val="10"/>
        <rFont val="Calibri"/>
        <family val="2"/>
        <scheme val="minor"/>
      </rPr>
      <t xml:space="preserve">Presupuesto Aprobado: </t>
    </r>
    <r>
      <rPr>
        <sz val="10"/>
        <rFont val="Calibri"/>
        <family val="2"/>
        <scheme val="minor"/>
      </rPr>
      <t>Se refiere al presupuesto aprobado en la Ley de Presupuesto General del Estado.</t>
    </r>
  </si>
  <si>
    <r>
      <rPr>
        <b/>
        <sz val="10"/>
        <rFont val="Calibri"/>
        <family val="2"/>
        <scheme val="minor"/>
      </rPr>
      <t>Presupuesto Modificado:</t>
    </r>
    <r>
      <rPr>
        <sz val="10"/>
        <rFont val="Calibri"/>
        <family val="2"/>
        <scheme val="minor"/>
      </rPr>
      <t xml:space="preserve"> Se refiere al presupuesto aprobado en caso de gue el Congreso Nacional apruebe un presupuesto complementario.</t>
    </r>
  </si>
  <si>
    <t>Otras Fuentes Financieras</t>
  </si>
  <si>
    <t>Variación Cuentas por pagar</t>
  </si>
  <si>
    <t>6-212209- Bono por Desempeño</t>
  </si>
  <si>
    <t xml:space="preserve">    Pasaje y Gastos de Transporte</t>
  </si>
  <si>
    <t>6-228601</t>
  </si>
  <si>
    <t>6-228602</t>
  </si>
  <si>
    <t>Impuestos</t>
  </si>
  <si>
    <t>6-228802</t>
  </si>
  <si>
    <t>Derechos</t>
  </si>
  <si>
    <t>Tasas</t>
  </si>
  <si>
    <t>PAGADO</t>
  </si>
  <si>
    <t>Enero - Junio</t>
  </si>
  <si>
    <t>Junio 2023</t>
  </si>
  <si>
    <t>Enero-Junio 2023</t>
  </si>
  <si>
    <t>Monto reversado colocado en cuenta 6-9399 (Junio)</t>
  </si>
  <si>
    <t>Bienes Muebles, Inmuebles e Intangibles</t>
  </si>
  <si>
    <t>Obras</t>
  </si>
  <si>
    <t>Al 30 de Junio de 2023</t>
  </si>
  <si>
    <t>Del 1ro. de Enero al 30 de Junio de 2023</t>
  </si>
  <si>
    <r>
      <rPr>
        <b/>
        <sz val="10"/>
        <rFont val="Calibri"/>
        <family val="2"/>
        <scheme val="minor"/>
      </rPr>
      <t xml:space="preserve">Total Devengado: </t>
    </r>
    <r>
      <rPr>
        <sz val="10"/>
        <rFont val="Calibri"/>
        <family val="2"/>
        <scheme val="minor"/>
      </rPr>
      <t>Son los recursos financieros gue surgen con la obligacién de pago por la recepcion de conformidad de obras, bienes y servicios oportunamente contratados o, en los casos de gastos sin contratacién, por haberse cumplido los redguisitos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</si>
</sst>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[$-1C0A]d&quot; de &quot;mmmm&quot; de &quot;yyyy;@"/>
    <numFmt numFmtId="165" formatCode="#,##0.000000000"/>
    <numFmt numFmtId="166" formatCode="[$$-C09]#,##0.00"/>
    <numFmt numFmtId="167" formatCode="#,##0.0"/>
    <numFmt numFmtId="168" formatCode="[$$-1C0A]#,##0.00_);\([$$-1C0A]#,##0.00\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FF000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name val="Calibri"/>
      <family val="2"/>
      <scheme val="minor"/>
    </font>
    <font>
      <sz val="8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indexed="9"/>
      </patternFill>
    </fill>
    <fill>
      <patternFill patternType="solid">
        <fgColor theme="3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rgb="FF000000"/>
      </top>
      <bottom style="medium">
        <color indexed="6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/>
      <bottom style="double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5">
    <xf numFmtId="0" fontId="0" fillId="0" borderId="0" xfId="0"/>
    <xf numFmtId="0" fontId="4" fillId="0" borderId="3" xfId="0" applyFont="1" applyBorder="1"/>
    <xf numFmtId="0" fontId="3" fillId="0" borderId="3" xfId="0" applyFont="1" applyBorder="1" applyAlignment="1">
      <alignment wrapText="1"/>
    </xf>
    <xf numFmtId="39" fontId="3" fillId="0" borderId="3" xfId="0" applyNumberFormat="1" applyFont="1" applyBorder="1" applyAlignment="1">
      <alignment horizontal="right" wrapText="1"/>
    </xf>
    <xf numFmtId="3" fontId="3" fillId="0" borderId="3" xfId="0" applyNumberFormat="1" applyFont="1" applyBorder="1" applyAlignment="1">
      <alignment wrapText="1"/>
    </xf>
    <xf numFmtId="3" fontId="3" fillId="0" borderId="3" xfId="0" applyNumberFormat="1" applyFont="1" applyBorder="1"/>
    <xf numFmtId="0" fontId="4" fillId="0" borderId="3" xfId="0" applyFont="1" applyBorder="1" applyAlignment="1">
      <alignment horizontal="left" wrapText="1" indent="1"/>
    </xf>
    <xf numFmtId="39" fontId="4" fillId="0" borderId="3" xfId="0" applyNumberFormat="1" applyFont="1" applyBorder="1"/>
    <xf numFmtId="39" fontId="4" fillId="0" borderId="3" xfId="1" applyNumberFormat="1" applyFont="1" applyBorder="1" applyAlignment="1">
      <alignment horizontal="right" wrapText="1"/>
    </xf>
    <xf numFmtId="3" fontId="4" fillId="0" borderId="3" xfId="0" applyNumberFormat="1" applyFont="1" applyBorder="1" applyAlignment="1">
      <alignment wrapText="1"/>
    </xf>
    <xf numFmtId="3" fontId="4" fillId="0" borderId="3" xfId="0" applyNumberFormat="1" applyFont="1" applyBorder="1"/>
    <xf numFmtId="17" fontId="4" fillId="0" borderId="3" xfId="0" quotePrefix="1" applyNumberFormat="1" applyFont="1" applyBorder="1"/>
    <xf numFmtId="0" fontId="4" fillId="0" borderId="3" xfId="0" applyFont="1" applyBorder="1" applyAlignment="1">
      <alignment wrapText="1"/>
    </xf>
    <xf numFmtId="3" fontId="4" fillId="0" borderId="3" xfId="0" applyNumberFormat="1" applyFont="1" applyBorder="1" applyAlignment="1">
      <alignment horizontal="right"/>
    </xf>
    <xf numFmtId="49" fontId="5" fillId="0" borderId="3" xfId="0" applyNumberFormat="1" applyFont="1" applyBorder="1"/>
    <xf numFmtId="0" fontId="4" fillId="3" borderId="3" xfId="0" applyFont="1" applyFill="1" applyBorder="1" applyAlignment="1">
      <alignment horizontal="left" wrapText="1" indent="1"/>
    </xf>
    <xf numFmtId="0" fontId="3" fillId="0" borderId="3" xfId="0" applyFont="1" applyBorder="1"/>
    <xf numFmtId="0" fontId="4" fillId="0" borderId="3" xfId="0" quotePrefix="1" applyFont="1" applyBorder="1"/>
    <xf numFmtId="0" fontId="4" fillId="0" borderId="3" xfId="0" applyFont="1" applyBorder="1" applyAlignment="1">
      <alignment horizontal="left" wrapText="1"/>
    </xf>
    <xf numFmtId="3" fontId="4" fillId="0" borderId="3" xfId="0" applyNumberFormat="1" applyFont="1" applyBorder="1" applyAlignment="1">
      <alignment horizontal="right" wrapText="1"/>
    </xf>
    <xf numFmtId="39" fontId="4" fillId="0" borderId="3" xfId="0" applyNumberFormat="1" applyFont="1" applyBorder="1" applyAlignment="1">
      <alignment wrapText="1"/>
    </xf>
    <xf numFmtId="3" fontId="4" fillId="0" borderId="3" xfId="1" applyNumberFormat="1" applyFont="1" applyBorder="1" applyAlignment="1">
      <alignment wrapText="1"/>
    </xf>
    <xf numFmtId="0" fontId="3" fillId="2" borderId="3" xfId="0" applyFont="1" applyFill="1" applyBorder="1" applyAlignment="1">
      <alignment wrapText="1"/>
    </xf>
    <xf numFmtId="39" fontId="3" fillId="2" borderId="3" xfId="1" applyNumberFormat="1" applyFont="1" applyFill="1" applyBorder="1" applyAlignment="1">
      <alignment wrapText="1"/>
    </xf>
    <xf numFmtId="3" fontId="3" fillId="2" borderId="3" xfId="1" applyNumberFormat="1" applyFont="1" applyFill="1" applyBorder="1" applyAlignment="1">
      <alignment wrapText="1"/>
    </xf>
    <xf numFmtId="37" fontId="3" fillId="2" borderId="3" xfId="1" applyNumberFormat="1" applyFont="1" applyFill="1" applyBorder="1" applyAlignment="1">
      <alignment wrapText="1"/>
    </xf>
    <xf numFmtId="39" fontId="3" fillId="2" borderId="3" xfId="0" applyNumberFormat="1" applyFont="1" applyFill="1" applyBorder="1" applyAlignment="1">
      <alignment horizontal="right" wrapText="1"/>
    </xf>
    <xf numFmtId="3" fontId="3" fillId="2" borderId="3" xfId="0" applyNumberFormat="1" applyFont="1" applyFill="1" applyBorder="1" applyAlignment="1">
      <alignment horizontal="right" wrapText="1"/>
    </xf>
    <xf numFmtId="0" fontId="3" fillId="0" borderId="3" xfId="0" quotePrefix="1" applyFont="1" applyBorder="1"/>
    <xf numFmtId="0" fontId="8" fillId="0" borderId="3" xfId="0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right" wrapText="1"/>
    </xf>
    <xf numFmtId="17" fontId="3" fillId="0" borderId="3" xfId="0" quotePrefix="1" applyNumberFormat="1" applyFont="1" applyBorder="1"/>
    <xf numFmtId="0" fontId="4" fillId="5" borderId="3" xfId="0" quotePrefix="1" applyFont="1" applyFill="1" applyBorder="1"/>
    <xf numFmtId="37" fontId="3" fillId="0" borderId="3" xfId="0" applyNumberFormat="1" applyFont="1" applyBorder="1" applyAlignment="1">
      <alignment horizontal="right" wrapText="1"/>
    </xf>
    <xf numFmtId="0" fontId="8" fillId="0" borderId="3" xfId="0" applyFont="1" applyBorder="1" applyAlignment="1">
      <alignment horizontal="left" wrapText="1"/>
    </xf>
    <xf numFmtId="0" fontId="9" fillId="0" borderId="3" xfId="0" applyFont="1" applyBorder="1"/>
    <xf numFmtId="0" fontId="9" fillId="0" borderId="3" xfId="0" applyFont="1" applyBorder="1" applyAlignment="1">
      <alignment wrapText="1"/>
    </xf>
    <xf numFmtId="3" fontId="7" fillId="0" borderId="3" xfId="0" applyNumberFormat="1" applyFont="1" applyBorder="1" applyAlignment="1">
      <alignment horizontal="right"/>
    </xf>
    <xf numFmtId="37" fontId="3" fillId="2" borderId="3" xfId="0" applyNumberFormat="1" applyFont="1" applyFill="1" applyBorder="1" applyAlignment="1">
      <alignment horizontal="right" wrapText="1"/>
    </xf>
    <xf numFmtId="39" fontId="3" fillId="0" borderId="3" xfId="1" applyNumberFormat="1" applyFont="1" applyBorder="1" applyAlignment="1">
      <alignment horizontal="right" wrapText="1"/>
    </xf>
    <xf numFmtId="3" fontId="3" fillId="0" borderId="3" xfId="1" applyNumberFormat="1" applyFont="1" applyBorder="1" applyAlignment="1">
      <alignment horizontal="right" wrapText="1"/>
    </xf>
    <xf numFmtId="37" fontId="3" fillId="0" borderId="3" xfId="1" applyNumberFormat="1" applyFont="1" applyBorder="1" applyAlignment="1">
      <alignment horizontal="right" wrapText="1"/>
    </xf>
    <xf numFmtId="39" fontId="4" fillId="0" borderId="3" xfId="1" applyNumberFormat="1" applyFont="1" applyBorder="1" applyAlignment="1">
      <alignment wrapText="1"/>
    </xf>
    <xf numFmtId="39" fontId="3" fillId="0" borderId="3" xfId="1" applyNumberFormat="1" applyFont="1" applyBorder="1" applyAlignment="1">
      <alignment wrapText="1"/>
    </xf>
    <xf numFmtId="3" fontId="3" fillId="0" borderId="3" xfId="1" applyNumberFormat="1" applyFont="1" applyBorder="1" applyAlignment="1">
      <alignment wrapText="1"/>
    </xf>
    <xf numFmtId="37" fontId="3" fillId="0" borderId="3" xfId="1" applyNumberFormat="1" applyFont="1" applyBorder="1" applyAlignment="1">
      <alignment wrapText="1"/>
    </xf>
    <xf numFmtId="3" fontId="4" fillId="0" borderId="3" xfId="1" applyNumberFormat="1" applyFont="1" applyBorder="1" applyAlignment="1">
      <alignment horizontal="right" wrapText="1"/>
    </xf>
    <xf numFmtId="3" fontId="4" fillId="0" borderId="3" xfId="1" applyNumberFormat="1" applyFont="1" applyFill="1" applyBorder="1" applyAlignment="1">
      <alignment wrapText="1"/>
    </xf>
    <xf numFmtId="0" fontId="3" fillId="0" borderId="3" xfId="0" applyFont="1" applyBorder="1" applyAlignment="1">
      <alignment horizontal="left" wrapText="1"/>
    </xf>
    <xf numFmtId="39" fontId="3" fillId="0" borderId="3" xfId="1" applyNumberFormat="1" applyFont="1" applyFill="1" applyBorder="1" applyAlignment="1">
      <alignment wrapText="1"/>
    </xf>
    <xf numFmtId="3" fontId="3" fillId="0" borderId="3" xfId="1" applyNumberFormat="1" applyFont="1" applyFill="1" applyBorder="1" applyAlignment="1">
      <alignment wrapText="1"/>
    </xf>
    <xf numFmtId="37" fontId="3" fillId="0" borderId="3" xfId="1" applyNumberFormat="1" applyFont="1" applyFill="1" applyBorder="1" applyAlignment="1">
      <alignment wrapText="1"/>
    </xf>
    <xf numFmtId="0" fontId="8" fillId="0" borderId="3" xfId="0" applyFont="1" applyBorder="1"/>
    <xf numFmtId="17" fontId="3" fillId="2" borderId="3" xfId="0" quotePrefix="1" applyNumberFormat="1" applyFont="1" applyFill="1" applyBorder="1"/>
    <xf numFmtId="4" fontId="3" fillId="2" borderId="3" xfId="1" applyNumberFormat="1" applyFont="1" applyFill="1" applyBorder="1" applyAlignment="1">
      <alignment wrapText="1"/>
    </xf>
    <xf numFmtId="10" fontId="3" fillId="2" borderId="4" xfId="0" applyNumberFormat="1" applyFont="1" applyFill="1" applyBorder="1" applyAlignment="1">
      <alignment horizontal="center"/>
    </xf>
    <xf numFmtId="0" fontId="4" fillId="0" borderId="3" xfId="0" quotePrefix="1" applyFont="1" applyBorder="1" applyAlignment="1">
      <alignment horizontal="left"/>
    </xf>
    <xf numFmtId="3" fontId="4" fillId="0" borderId="3" xfId="1" applyNumberFormat="1" applyFont="1" applyBorder="1" applyAlignment="1">
      <alignment horizontal="right"/>
    </xf>
    <xf numFmtId="3" fontId="3" fillId="0" borderId="3" xfId="1" applyNumberFormat="1" applyFont="1" applyFill="1" applyBorder="1" applyAlignment="1">
      <alignment horizontal="right"/>
    </xf>
    <xf numFmtId="3" fontId="3" fillId="0" borderId="3" xfId="1" applyNumberFormat="1" applyFont="1" applyBorder="1" applyAlignment="1">
      <alignment horizontal="right"/>
    </xf>
    <xf numFmtId="49" fontId="4" fillId="0" borderId="3" xfId="0" quotePrefix="1" applyNumberFormat="1" applyFont="1" applyBorder="1"/>
    <xf numFmtId="4" fontId="3" fillId="3" borderId="3" xfId="0" applyNumberFormat="1" applyFont="1" applyFill="1" applyBorder="1" applyAlignment="1">
      <alignment wrapText="1"/>
    </xf>
    <xf numFmtId="3" fontId="3" fillId="3" borderId="3" xfId="1" applyNumberFormat="1" applyFont="1" applyFill="1" applyBorder="1" applyAlignment="1"/>
    <xf numFmtId="3" fontId="4" fillId="0" borderId="3" xfId="0" applyNumberFormat="1" applyFont="1" applyBorder="1" applyAlignment="1">
      <alignment horizontal="left" vertical="center" wrapText="1" indent="1"/>
    </xf>
    <xf numFmtId="3" fontId="4" fillId="3" borderId="3" xfId="0" applyNumberFormat="1" applyFont="1" applyFill="1" applyBorder="1" applyAlignment="1">
      <alignment horizontal="left" vertical="center" wrapText="1" indent="1"/>
    </xf>
    <xf numFmtId="3" fontId="3" fillId="0" borderId="3" xfId="0" applyNumberFormat="1" applyFont="1" applyBorder="1" applyAlignment="1">
      <alignment vertical="center" wrapText="1"/>
    </xf>
    <xf numFmtId="3" fontId="3" fillId="0" borderId="3" xfId="0" applyNumberFormat="1" applyFont="1" applyBorder="1" applyAlignment="1">
      <alignment horizontal="left" vertical="center" wrapText="1"/>
    </xf>
    <xf numFmtId="3" fontId="3" fillId="2" borderId="3" xfId="1" applyNumberFormat="1" applyFont="1" applyFill="1" applyBorder="1" applyAlignment="1">
      <alignment horizontal="right" wrapText="1"/>
    </xf>
    <xf numFmtId="4" fontId="3" fillId="0" borderId="3" xfId="0" quotePrefix="1" applyNumberFormat="1" applyFont="1" applyBorder="1"/>
    <xf numFmtId="3" fontId="3" fillId="7" borderId="3" xfId="0" applyNumberFormat="1" applyFont="1" applyFill="1" applyBorder="1" applyAlignment="1">
      <alignment vertical="center" wrapText="1"/>
    </xf>
    <xf numFmtId="39" fontId="3" fillId="2" borderId="3" xfId="1" applyNumberFormat="1" applyFont="1" applyFill="1" applyBorder="1" applyAlignment="1">
      <alignment horizontal="right"/>
    </xf>
    <xf numFmtId="3" fontId="3" fillId="2" borderId="3" xfId="1" applyNumberFormat="1" applyFont="1" applyFill="1" applyBorder="1" applyAlignment="1">
      <alignment horizontal="right"/>
    </xf>
    <xf numFmtId="0" fontId="4" fillId="8" borderId="3" xfId="0" applyFont="1" applyFill="1" applyBorder="1" applyAlignment="1">
      <alignment wrapText="1"/>
    </xf>
    <xf numFmtId="39" fontId="4" fillId="3" borderId="3" xfId="1" applyNumberFormat="1" applyFont="1" applyFill="1" applyBorder="1" applyAlignment="1">
      <alignment horizontal="right" wrapText="1"/>
    </xf>
    <xf numFmtId="0" fontId="12" fillId="0" borderId="0" xfId="0" applyFont="1" applyAlignment="1">
      <alignment vertical="center"/>
    </xf>
    <xf numFmtId="49" fontId="13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49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49" fontId="14" fillId="0" borderId="0" xfId="0" applyNumberFormat="1" applyFont="1"/>
    <xf numFmtId="0" fontId="14" fillId="0" borderId="0" xfId="0" applyFont="1"/>
    <xf numFmtId="0" fontId="15" fillId="0" borderId="0" xfId="0" applyFont="1"/>
    <xf numFmtId="4" fontId="15" fillId="0" borderId="0" xfId="0" applyNumberFormat="1" applyFont="1"/>
    <xf numFmtId="49" fontId="0" fillId="0" borderId="0" xfId="0" applyNumberFormat="1"/>
    <xf numFmtId="0" fontId="2" fillId="0" borderId="0" xfId="0" applyFont="1"/>
    <xf numFmtId="0" fontId="16" fillId="0" borderId="0" xfId="0" applyFont="1"/>
    <xf numFmtId="4" fontId="16" fillId="0" borderId="0" xfId="0" applyNumberFormat="1" applyFont="1"/>
    <xf numFmtId="49" fontId="13" fillId="0" borderId="0" xfId="0" applyNumberFormat="1" applyFont="1"/>
    <xf numFmtId="4" fontId="17" fillId="0" borderId="0" xfId="0" applyNumberFormat="1" applyFont="1"/>
    <xf numFmtId="4" fontId="18" fillId="0" borderId="5" xfId="0" applyNumberFormat="1" applyFont="1" applyBorder="1"/>
    <xf numFmtId="4" fontId="18" fillId="4" borderId="0" xfId="0" applyNumberFormat="1" applyFont="1" applyFill="1"/>
    <xf numFmtId="0" fontId="19" fillId="0" borderId="0" xfId="0" applyFont="1"/>
    <xf numFmtId="4" fontId="20" fillId="0" borderId="0" xfId="0" applyNumberFormat="1" applyFont="1"/>
    <xf numFmtId="4" fontId="21" fillId="0" borderId="0" xfId="0" applyNumberFormat="1" applyFont="1"/>
    <xf numFmtId="4" fontId="18" fillId="0" borderId="0" xfId="0" applyNumberFormat="1" applyFont="1"/>
    <xf numFmtId="0" fontId="22" fillId="0" borderId="0" xfId="0" applyFont="1"/>
    <xf numFmtId="0" fontId="24" fillId="0" borderId="0" xfId="0" applyFont="1"/>
    <xf numFmtId="49" fontId="19" fillId="0" borderId="0" xfId="0" applyNumberFormat="1" applyFont="1"/>
    <xf numFmtId="0" fontId="25" fillId="0" borderId="9" xfId="0" applyFont="1" applyBorder="1"/>
    <xf numFmtId="0" fontId="25" fillId="0" borderId="10" xfId="0" applyFont="1" applyBorder="1"/>
    <xf numFmtId="0" fontId="2" fillId="0" borderId="10" xfId="0" applyFont="1" applyBorder="1"/>
    <xf numFmtId="49" fontId="2" fillId="0" borderId="0" xfId="0" applyNumberFormat="1" applyFont="1"/>
    <xf numFmtId="49" fontId="26" fillId="0" borderId="0" xfId="0" applyNumberFormat="1" applyFont="1"/>
    <xf numFmtId="0" fontId="26" fillId="0" borderId="10" xfId="0" applyFont="1" applyBorder="1"/>
    <xf numFmtId="0" fontId="25" fillId="0" borderId="12" xfId="0" applyFont="1" applyBorder="1"/>
    <xf numFmtId="49" fontId="16" fillId="0" borderId="0" xfId="0" applyNumberFormat="1" applyFont="1"/>
    <xf numFmtId="0" fontId="27" fillId="9" borderId="6" xfId="0" applyFont="1" applyFill="1" applyBorder="1" applyAlignment="1">
      <alignment horizontal="right"/>
    </xf>
    <xf numFmtId="0" fontId="20" fillId="0" borderId="13" xfId="0" applyFont="1" applyBorder="1" applyAlignment="1">
      <alignment horizontal="right"/>
    </xf>
    <xf numFmtId="4" fontId="20" fillId="0" borderId="14" xfId="0" applyNumberFormat="1" applyFont="1" applyBorder="1"/>
    <xf numFmtId="4" fontId="20" fillId="0" borderId="15" xfId="0" applyNumberFormat="1" applyFont="1" applyBorder="1"/>
    <xf numFmtId="4" fontId="0" fillId="0" borderId="0" xfId="0" applyNumberFormat="1" applyAlignment="1">
      <alignment horizontal="center"/>
    </xf>
    <xf numFmtId="0" fontId="11" fillId="0" borderId="0" xfId="0" applyFont="1" applyAlignment="1">
      <alignment horizontal="left" vertical="center" wrapText="1" indent="2"/>
    </xf>
    <xf numFmtId="4" fontId="11" fillId="0" borderId="0" xfId="1" applyNumberFormat="1" applyFont="1" applyAlignment="1"/>
    <xf numFmtId="0" fontId="10" fillId="0" borderId="16" xfId="0" applyFont="1" applyBorder="1" applyAlignment="1">
      <alignment horizontal="left" vertical="center" wrapText="1"/>
    </xf>
    <xf numFmtId="4" fontId="10" fillId="0" borderId="16" xfId="1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4" fontId="10" fillId="0" borderId="0" xfId="0" applyNumberFormat="1" applyFont="1" applyAlignment="1">
      <alignment horizontal="right" vertical="center"/>
    </xf>
    <xf numFmtId="4" fontId="10" fillId="0" borderId="16" xfId="0" applyNumberFormat="1" applyFont="1" applyBorder="1" applyAlignment="1">
      <alignment vertical="center" wrapText="1"/>
    </xf>
    <xf numFmtId="0" fontId="10" fillId="11" borderId="0" xfId="0" applyFont="1" applyFill="1" applyAlignment="1">
      <alignment horizontal="left" vertical="center" wrapText="1"/>
    </xf>
    <xf numFmtId="4" fontId="10" fillId="9" borderId="0" xfId="0" applyNumberFormat="1" applyFont="1" applyFill="1" applyAlignment="1">
      <alignment vertical="center"/>
    </xf>
    <xf numFmtId="0" fontId="11" fillId="0" borderId="0" xfId="0" applyFont="1"/>
    <xf numFmtId="4" fontId="11" fillId="0" borderId="0" xfId="0" applyNumberFormat="1" applyFont="1"/>
    <xf numFmtId="0" fontId="10" fillId="10" borderId="17" xfId="0" applyFont="1" applyFill="1" applyBorder="1" applyAlignment="1">
      <alignment horizontal="left" vertical="center" wrapText="1"/>
    </xf>
    <xf numFmtId="4" fontId="10" fillId="12" borderId="0" xfId="0" applyNumberFormat="1" applyFont="1" applyFill="1" applyAlignment="1">
      <alignment vertical="center"/>
    </xf>
    <xf numFmtId="4" fontId="11" fillId="0" borderId="0" xfId="0" applyNumberFormat="1" applyFont="1" applyAlignment="1">
      <alignment horizontal="right" vertical="center"/>
    </xf>
    <xf numFmtId="4" fontId="11" fillId="0" borderId="0" xfId="1" applyNumberFormat="1" applyFont="1" applyAlignment="1">
      <alignment horizontal="right"/>
    </xf>
    <xf numFmtId="4" fontId="11" fillId="0" borderId="0" xfId="0" applyNumberFormat="1" applyFont="1" applyAlignment="1">
      <alignment horizontal="right"/>
    </xf>
    <xf numFmtId="4" fontId="10" fillId="0" borderId="0" xfId="0" applyNumberFormat="1" applyFont="1" applyAlignment="1">
      <alignment vertical="center"/>
    </xf>
    <xf numFmtId="4" fontId="11" fillId="0" borderId="16" xfId="0" applyNumberFormat="1" applyFont="1" applyBorder="1"/>
    <xf numFmtId="4" fontId="11" fillId="0" borderId="0" xfId="0" applyNumberFormat="1" applyFont="1" applyAlignment="1">
      <alignment vertical="center"/>
    </xf>
    <xf numFmtId="4" fontId="11" fillId="0" borderId="0" xfId="1" applyNumberFormat="1" applyFont="1"/>
    <xf numFmtId="0" fontId="11" fillId="0" borderId="0" xfId="0" applyFont="1" applyAlignment="1">
      <alignment horizontal="center" vertical="center"/>
    </xf>
    <xf numFmtId="165" fontId="11" fillId="0" borderId="0" xfId="0" applyNumberFormat="1" applyFont="1"/>
    <xf numFmtId="0" fontId="11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indent="5"/>
    </xf>
    <xf numFmtId="0" fontId="11" fillId="0" borderId="0" xfId="0" applyFont="1" applyAlignment="1">
      <alignment horizontal="left" vertical="center" indent="5"/>
    </xf>
    <xf numFmtId="15" fontId="18" fillId="0" borderId="0" xfId="0" applyNumberFormat="1" applyFont="1" applyAlignment="1">
      <alignment horizontal="left"/>
    </xf>
    <xf numFmtId="4" fontId="0" fillId="0" borderId="0" xfId="0" applyNumberFormat="1"/>
    <xf numFmtId="164" fontId="6" fillId="0" borderId="0" xfId="0" applyNumberFormat="1" applyFont="1" applyAlignment="1">
      <alignment horizontal="left" wrapText="1"/>
    </xf>
    <xf numFmtId="0" fontId="2" fillId="0" borderId="0" xfId="0" applyFont="1" applyAlignment="1">
      <alignment vertical="center"/>
    </xf>
    <xf numFmtId="4" fontId="11" fillId="0" borderId="16" xfId="0" applyNumberFormat="1" applyFont="1" applyBorder="1" applyAlignment="1">
      <alignment vertical="center"/>
    </xf>
    <xf numFmtId="4" fontId="0" fillId="0" borderId="16" xfId="0" applyNumberFormat="1" applyBorder="1"/>
    <xf numFmtId="0" fontId="11" fillId="0" borderId="16" xfId="0" applyFont="1" applyBorder="1"/>
    <xf numFmtId="4" fontId="10" fillId="0" borderId="0" xfId="0" applyNumberFormat="1" applyFont="1"/>
    <xf numFmtId="43" fontId="10" fillId="0" borderId="16" xfId="1" applyFont="1" applyBorder="1" applyAlignment="1">
      <alignment vertical="center" wrapText="1"/>
    </xf>
    <xf numFmtId="4" fontId="0" fillId="5" borderId="0" xfId="0" applyNumberFormat="1" applyFill="1"/>
    <xf numFmtId="0" fontId="28" fillId="0" borderId="0" xfId="0" applyFont="1"/>
    <xf numFmtId="43" fontId="0" fillId="0" borderId="0" xfId="1" applyFont="1"/>
    <xf numFmtId="0" fontId="30" fillId="0" borderId="0" xfId="0" applyFont="1"/>
    <xf numFmtId="4" fontId="30" fillId="0" borderId="0" xfId="0" applyNumberFormat="1" applyFont="1"/>
    <xf numFmtId="4" fontId="11" fillId="0" borderId="0" xfId="0" applyNumberFormat="1" applyFont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8" xfId="0" applyFont="1" applyBorder="1"/>
    <xf numFmtId="4" fontId="0" fillId="0" borderId="0" xfId="0" applyNumberFormat="1" applyAlignment="1">
      <alignment vertical="center"/>
    </xf>
    <xf numFmtId="0" fontId="26" fillId="0" borderId="12" xfId="0" applyFont="1" applyBorder="1"/>
    <xf numFmtId="10" fontId="3" fillId="0" borderId="4" xfId="0" applyNumberFormat="1" applyFont="1" applyBorder="1" applyAlignment="1">
      <alignment horizontal="center"/>
    </xf>
    <xf numFmtId="10" fontId="4" fillId="0" borderId="4" xfId="0" applyNumberFormat="1" applyFont="1" applyBorder="1" applyAlignment="1">
      <alignment horizontal="center"/>
    </xf>
    <xf numFmtId="10" fontId="4" fillId="0" borderId="4" xfId="0" quotePrefix="1" applyNumberFormat="1" applyFont="1" applyBorder="1" applyAlignment="1">
      <alignment horizontal="center"/>
    </xf>
    <xf numFmtId="0" fontId="6" fillId="0" borderId="0" xfId="0" applyFont="1"/>
    <xf numFmtId="0" fontId="32" fillId="0" borderId="0" xfId="0" applyFont="1" applyAlignment="1">
      <alignment horizontal="center" vertical="top"/>
    </xf>
    <xf numFmtId="0" fontId="32" fillId="0" borderId="0" xfId="0" applyFont="1" applyAlignment="1">
      <alignment vertical="top"/>
    </xf>
    <xf numFmtId="0" fontId="31" fillId="0" borderId="0" xfId="0" applyFont="1"/>
    <xf numFmtId="0" fontId="31" fillId="0" borderId="0" xfId="0" applyFont="1" applyAlignment="1">
      <alignment vertical="top"/>
    </xf>
    <xf numFmtId="4" fontId="32" fillId="0" borderId="18" xfId="0" applyNumberFormat="1" applyFont="1" applyBorder="1" applyAlignment="1">
      <alignment horizontal="right" vertical="top"/>
    </xf>
    <xf numFmtId="166" fontId="32" fillId="0" borderId="20" xfId="0" applyNumberFormat="1" applyFont="1" applyBorder="1" applyAlignment="1">
      <alignment horizontal="right" vertical="top"/>
    </xf>
    <xf numFmtId="0" fontId="4" fillId="3" borderId="3" xfId="0" applyFont="1" applyFill="1" applyBorder="1" applyAlignment="1">
      <alignment wrapText="1"/>
    </xf>
    <xf numFmtId="49" fontId="3" fillId="2" borderId="3" xfId="0" applyNumberFormat="1" applyFont="1" applyFill="1" applyBorder="1" applyAlignment="1">
      <alignment horizontal="left" wrapText="1"/>
    </xf>
    <xf numFmtId="0" fontId="33" fillId="0" borderId="3" xfId="0" applyFont="1" applyBorder="1" applyAlignment="1">
      <alignment horizontal="left"/>
    </xf>
    <xf numFmtId="0" fontId="34" fillId="6" borderId="3" xfId="0" applyFont="1" applyFill="1" applyBorder="1" applyAlignment="1">
      <alignment horizontal="left" indent="1"/>
    </xf>
    <xf numFmtId="49" fontId="3" fillId="2" borderId="3" xfId="0" quotePrefix="1" applyNumberFormat="1" applyFont="1" applyFill="1" applyBorder="1"/>
    <xf numFmtId="49" fontId="3" fillId="0" borderId="3" xfId="0" applyNumberFormat="1" applyFont="1" applyBorder="1" applyAlignment="1">
      <alignment horizontal="left" wrapText="1"/>
    </xf>
    <xf numFmtId="0" fontId="0" fillId="0" borderId="10" xfId="0" applyBorder="1"/>
    <xf numFmtId="0" fontId="0" fillId="0" borderId="0" xfId="0" applyAlignment="1">
      <alignment horizontal="center"/>
    </xf>
    <xf numFmtId="49" fontId="4" fillId="0" borderId="3" xfId="0" applyNumberFormat="1" applyFont="1" applyBorder="1"/>
    <xf numFmtId="49" fontId="3" fillId="0" borderId="3" xfId="0" applyNumberFormat="1" applyFont="1" applyBorder="1" applyAlignment="1">
      <alignment horizontal="left" vertical="center"/>
    </xf>
    <xf numFmtId="0" fontId="27" fillId="9" borderId="8" xfId="0" applyFont="1" applyFill="1" applyBorder="1" applyAlignment="1">
      <alignment horizontal="right"/>
    </xf>
    <xf numFmtId="4" fontId="36" fillId="10" borderId="3" xfId="0" applyNumberFormat="1" applyFont="1" applyFill="1" applyBorder="1" applyAlignment="1">
      <alignment horizontal="center" vertical="center" wrapText="1"/>
    </xf>
    <xf numFmtId="0" fontId="36" fillId="12" borderId="3" xfId="0" applyFont="1" applyFill="1" applyBorder="1" applyAlignment="1">
      <alignment horizontal="center" vertical="center"/>
    </xf>
    <xf numFmtId="4" fontId="37" fillId="0" borderId="0" xfId="0" applyNumberFormat="1" applyFont="1"/>
    <xf numFmtId="0" fontId="14" fillId="13" borderId="3" xfId="0" applyFont="1" applyFill="1" applyBorder="1" applyAlignment="1">
      <alignment horizontal="center"/>
    </xf>
    <xf numFmtId="0" fontId="4" fillId="0" borderId="23" xfId="0" applyFont="1" applyBorder="1" applyAlignment="1">
      <alignment vertical="center"/>
    </xf>
    <xf numFmtId="0" fontId="3" fillId="0" borderId="20" xfId="0" applyFont="1" applyBorder="1" applyAlignment="1">
      <alignment vertical="center" wrapText="1"/>
    </xf>
    <xf numFmtId="49" fontId="3" fillId="2" borderId="19" xfId="0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wrapText="1"/>
    </xf>
    <xf numFmtId="0" fontId="8" fillId="3" borderId="3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 wrapText="1"/>
    </xf>
    <xf numFmtId="49" fontId="3" fillId="0" borderId="3" xfId="0" applyNumberFormat="1" applyFont="1" applyBorder="1" applyAlignment="1">
      <alignment horizontal="left"/>
    </xf>
    <xf numFmtId="0" fontId="3" fillId="6" borderId="3" xfId="0" applyFont="1" applyFill="1" applyBorder="1" applyAlignment="1">
      <alignment horizontal="left" wrapText="1"/>
    </xf>
    <xf numFmtId="0" fontId="14" fillId="0" borderId="0" xfId="0" applyFont="1" applyAlignment="1">
      <alignment horizontal="left"/>
    </xf>
    <xf numFmtId="39" fontId="4" fillId="0" borderId="3" xfId="0" applyNumberFormat="1" applyFont="1" applyBorder="1" applyAlignment="1">
      <alignment horizontal="right" wrapText="1"/>
    </xf>
    <xf numFmtId="39" fontId="9" fillId="0" borderId="3" xfId="0" applyNumberFormat="1" applyFont="1" applyBorder="1" applyAlignment="1">
      <alignment wrapText="1"/>
    </xf>
    <xf numFmtId="39" fontId="4" fillId="5" borderId="3" xfId="1" applyNumberFormat="1" applyFont="1" applyFill="1" applyBorder="1" applyAlignment="1">
      <alignment wrapText="1"/>
    </xf>
    <xf numFmtId="39" fontId="4" fillId="0" borderId="3" xfId="1" applyNumberFormat="1" applyFont="1" applyFill="1" applyBorder="1" applyAlignment="1">
      <alignment wrapText="1"/>
    </xf>
    <xf numFmtId="39" fontId="4" fillId="3" borderId="3" xfId="1" applyNumberFormat="1" applyFont="1" applyFill="1" applyBorder="1" applyAlignment="1">
      <alignment wrapText="1"/>
    </xf>
    <xf numFmtId="39" fontId="3" fillId="0" borderId="3" xfId="0" applyNumberFormat="1" applyFont="1" applyBorder="1" applyAlignment="1">
      <alignment wrapText="1"/>
    </xf>
    <xf numFmtId="4" fontId="3" fillId="2" borderId="3" xfId="1" applyNumberFormat="1" applyFont="1" applyFill="1" applyBorder="1" applyAlignment="1">
      <alignment horizontal="right" wrapText="1"/>
    </xf>
    <xf numFmtId="4" fontId="11" fillId="0" borderId="18" xfId="0" applyNumberFormat="1" applyFont="1" applyBorder="1"/>
    <xf numFmtId="0" fontId="30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10" fontId="4" fillId="0" borderId="3" xfId="0" applyNumberFormat="1" applyFont="1" applyBorder="1" applyAlignment="1">
      <alignment horizontal="center" wrapText="1"/>
    </xf>
    <xf numFmtId="10" fontId="3" fillId="2" borderId="3" xfId="0" applyNumberFormat="1" applyFont="1" applyFill="1" applyBorder="1" applyAlignment="1">
      <alignment horizontal="center"/>
    </xf>
    <xf numFmtId="39" fontId="4" fillId="0" borderId="20" xfId="0" applyNumberFormat="1" applyFont="1" applyBorder="1" applyAlignment="1">
      <alignment vertical="center"/>
    </xf>
    <xf numFmtId="3" fontId="4" fillId="0" borderId="20" xfId="0" applyNumberFormat="1" applyFont="1" applyBorder="1" applyAlignment="1">
      <alignment horizontal="right" vertical="center"/>
    </xf>
    <xf numFmtId="3" fontId="4" fillId="0" borderId="20" xfId="0" applyNumberFormat="1" applyFont="1" applyBorder="1" applyAlignment="1">
      <alignment vertical="center" wrapText="1"/>
    </xf>
    <xf numFmtId="39" fontId="3" fillId="2" borderId="19" xfId="0" applyNumberFormat="1" applyFont="1" applyFill="1" applyBorder="1" applyAlignment="1">
      <alignment horizontal="right" wrapText="1"/>
    </xf>
    <xf numFmtId="3" fontId="3" fillId="2" borderId="19" xfId="0" applyNumberFormat="1" applyFont="1" applyFill="1" applyBorder="1" applyAlignment="1">
      <alignment horizontal="right" wrapText="1"/>
    </xf>
    <xf numFmtId="10" fontId="3" fillId="2" borderId="19" xfId="0" applyNumberFormat="1" applyFont="1" applyFill="1" applyBorder="1" applyAlignment="1">
      <alignment horizontal="center"/>
    </xf>
    <xf numFmtId="10" fontId="3" fillId="0" borderId="3" xfId="0" applyNumberFormat="1" applyFont="1" applyBorder="1" applyAlignment="1">
      <alignment horizontal="center"/>
    </xf>
    <xf numFmtId="10" fontId="4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right"/>
    </xf>
    <xf numFmtId="9" fontId="9" fillId="0" borderId="3" xfId="0" applyNumberFormat="1" applyFont="1" applyBorder="1" applyAlignment="1">
      <alignment horizontal="center"/>
    </xf>
    <xf numFmtId="10" fontId="4" fillId="0" borderId="3" xfId="0" quotePrefix="1" applyNumberFormat="1" applyFont="1" applyBorder="1" applyAlignment="1">
      <alignment horizontal="center"/>
    </xf>
    <xf numFmtId="17" fontId="3" fillId="5" borderId="3" xfId="0" quotePrefix="1" applyNumberFormat="1" applyFont="1" applyFill="1" applyBorder="1"/>
    <xf numFmtId="39" fontId="3" fillId="5" borderId="3" xfId="1" applyNumberFormat="1" applyFont="1" applyFill="1" applyBorder="1" applyAlignment="1">
      <alignment horizontal="right" wrapText="1"/>
    </xf>
    <xf numFmtId="3" fontId="3" fillId="5" borderId="3" xfId="1" applyNumberFormat="1" applyFont="1" applyFill="1" applyBorder="1" applyAlignment="1">
      <alignment horizontal="right" wrapText="1"/>
    </xf>
    <xf numFmtId="10" fontId="3" fillId="5" borderId="3" xfId="0" applyNumberFormat="1" applyFont="1" applyFill="1" applyBorder="1" applyAlignment="1">
      <alignment horizontal="center"/>
    </xf>
    <xf numFmtId="4" fontId="8" fillId="0" borderId="3" xfId="0" applyNumberFormat="1" applyFont="1" applyBorder="1"/>
    <xf numFmtId="3" fontId="8" fillId="0" borderId="3" xfId="0" applyNumberFormat="1" applyFont="1" applyBorder="1"/>
    <xf numFmtId="0" fontId="8" fillId="0" borderId="3" xfId="0" applyFont="1" applyBorder="1" applyAlignment="1">
      <alignment wrapText="1"/>
    </xf>
    <xf numFmtId="3" fontId="10" fillId="0" borderId="3" xfId="0" applyNumberFormat="1" applyFont="1" applyBorder="1"/>
    <xf numFmtId="10" fontId="3" fillId="0" borderId="3" xfId="0" quotePrefix="1" applyNumberFormat="1" applyFont="1" applyBorder="1" applyAlignment="1">
      <alignment horizontal="center"/>
    </xf>
    <xf numFmtId="9" fontId="4" fillId="0" borderId="3" xfId="0" applyNumberFormat="1" applyFont="1" applyBorder="1" applyAlignment="1">
      <alignment horizontal="center"/>
    </xf>
    <xf numFmtId="37" fontId="3" fillId="3" borderId="3" xfId="1" applyNumberFormat="1" applyFont="1" applyFill="1" applyBorder="1" applyAlignment="1">
      <alignment horizontal="right"/>
    </xf>
    <xf numFmtId="37" fontId="4" fillId="3" borderId="3" xfId="1" applyNumberFormat="1" applyFont="1" applyFill="1" applyBorder="1" applyAlignment="1">
      <alignment horizontal="right"/>
    </xf>
    <xf numFmtId="49" fontId="3" fillId="5" borderId="3" xfId="0" applyNumberFormat="1" applyFont="1" applyFill="1" applyBorder="1" applyAlignment="1">
      <alignment horizontal="left" wrapText="1"/>
    </xf>
    <xf numFmtId="0" fontId="3" fillId="5" borderId="3" xfId="0" applyFont="1" applyFill="1" applyBorder="1" applyAlignment="1">
      <alignment wrapText="1"/>
    </xf>
    <xf numFmtId="4" fontId="20" fillId="0" borderId="25" xfId="0" applyNumberFormat="1" applyFont="1" applyBorder="1"/>
    <xf numFmtId="4" fontId="20" fillId="0" borderId="26" xfId="0" applyNumberFormat="1" applyFont="1" applyBorder="1"/>
    <xf numFmtId="166" fontId="3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right" vertical="top" indent="7"/>
    </xf>
    <xf numFmtId="4" fontId="0" fillId="0" borderId="18" xfId="0" applyNumberFormat="1" applyBorder="1"/>
    <xf numFmtId="0" fontId="0" fillId="0" borderId="18" xfId="0" applyBorder="1"/>
    <xf numFmtId="0" fontId="4" fillId="0" borderId="3" xfId="0" applyFont="1" applyBorder="1" applyAlignment="1">
      <alignment wrapText="1" indent="1"/>
    </xf>
    <xf numFmtId="39" fontId="4" fillId="0" borderId="3" xfId="1" applyNumberFormat="1" applyFont="1" applyBorder="1" applyAlignment="1">
      <alignment vertical="center" wrapText="1"/>
    </xf>
    <xf numFmtId="0" fontId="4" fillId="5" borderId="3" xfId="0" applyFont="1" applyFill="1" applyBorder="1" applyAlignment="1">
      <alignment horizontal="left" wrapText="1" indent="1"/>
    </xf>
    <xf numFmtId="49" fontId="8" fillId="0" borderId="3" xfId="0" applyNumberFormat="1" applyFont="1" applyBorder="1" applyAlignment="1">
      <alignment horizontal="left"/>
    </xf>
    <xf numFmtId="0" fontId="8" fillId="6" borderId="3" xfId="0" applyFont="1" applyFill="1" applyBorder="1" applyAlignment="1">
      <alignment horizontal="left" wrapText="1"/>
    </xf>
    <xf numFmtId="3" fontId="4" fillId="0" borderId="3" xfId="1" applyNumberFormat="1" applyFont="1" applyBorder="1"/>
    <xf numFmtId="3" fontId="3" fillId="5" borderId="3" xfId="0" applyNumberFormat="1" applyFont="1" applyFill="1" applyBorder="1" applyAlignment="1">
      <alignment horizontal="right"/>
    </xf>
    <xf numFmtId="43" fontId="4" fillId="0" borderId="3" xfId="0" applyNumberFormat="1" applyFont="1" applyBorder="1" applyAlignment="1">
      <alignment wrapText="1"/>
    </xf>
    <xf numFmtId="9" fontId="4" fillId="0" borderId="3" xfId="0" applyNumberFormat="1" applyFont="1" applyBorder="1" applyAlignment="1">
      <alignment horizontal="center" wrapText="1"/>
    </xf>
    <xf numFmtId="39" fontId="4" fillId="0" borderId="3" xfId="0" applyNumberFormat="1" applyFont="1" applyFill="1" applyBorder="1" applyAlignment="1">
      <alignment horizontal="right" wrapText="1"/>
    </xf>
    <xf numFmtId="9" fontId="4" fillId="0" borderId="4" xfId="0" applyNumberFormat="1" applyFont="1" applyBorder="1" applyAlignment="1">
      <alignment horizontal="center"/>
    </xf>
    <xf numFmtId="4" fontId="31" fillId="0" borderId="0" xfId="0" applyNumberFormat="1" applyFont="1" applyAlignment="1">
      <alignment horizontal="right"/>
    </xf>
    <xf numFmtId="166" fontId="32" fillId="0" borderId="0" xfId="0" applyNumberFormat="1" applyFont="1" applyAlignment="1">
      <alignment horizontal="right"/>
    </xf>
    <xf numFmtId="43" fontId="39" fillId="0" borderId="0" xfId="1" applyFont="1"/>
    <xf numFmtId="43" fontId="16" fillId="0" borderId="0" xfId="1" applyFont="1"/>
    <xf numFmtId="0" fontId="39" fillId="0" borderId="0" xfId="0" applyFont="1"/>
    <xf numFmtId="0" fontId="4" fillId="0" borderId="22" xfId="0" applyFont="1" applyBorder="1"/>
    <xf numFmtId="0" fontId="3" fillId="0" borderId="3" xfId="0" applyFont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3" fontId="3" fillId="0" borderId="19" xfId="0" applyNumberFormat="1" applyFont="1" applyBorder="1" applyAlignment="1">
      <alignment horizontal="center"/>
    </xf>
    <xf numFmtId="9" fontId="3" fillId="0" borderId="28" xfId="0" applyNumberFormat="1" applyFont="1" applyBorder="1" applyAlignment="1">
      <alignment horizontal="center"/>
    </xf>
    <xf numFmtId="0" fontId="8" fillId="5" borderId="3" xfId="0" applyFont="1" applyFill="1" applyBorder="1" applyAlignment="1">
      <alignment horizontal="left" wrapText="1"/>
    </xf>
    <xf numFmtId="37" fontId="3" fillId="5" borderId="3" xfId="1" applyNumberFormat="1" applyFont="1" applyFill="1" applyBorder="1" applyAlignment="1">
      <alignment wrapText="1"/>
    </xf>
    <xf numFmtId="39" fontId="3" fillId="0" borderId="3" xfId="1" applyNumberFormat="1" applyFont="1" applyFill="1" applyBorder="1" applyAlignment="1">
      <alignment horizontal="right" wrapText="1"/>
    </xf>
    <xf numFmtId="3" fontId="3" fillId="0" borderId="3" xfId="1" applyNumberFormat="1" applyFont="1" applyFill="1" applyBorder="1" applyAlignment="1">
      <alignment horizontal="right" wrapText="1"/>
    </xf>
    <xf numFmtId="0" fontId="5" fillId="0" borderId="3" xfId="0" applyFont="1" applyBorder="1" applyAlignment="1">
      <alignment horizontal="left" vertical="center" wrapText="1" indent="1"/>
    </xf>
    <xf numFmtId="3" fontId="4" fillId="3" borderId="3" xfId="0" applyNumberFormat="1" applyFont="1" applyFill="1" applyBorder="1" applyAlignment="1">
      <alignment horizontal="left" wrapText="1" indent="1"/>
    </xf>
    <xf numFmtId="0" fontId="4" fillId="0" borderId="0" xfId="0" applyFont="1"/>
    <xf numFmtId="0" fontId="4" fillId="0" borderId="0" xfId="0" applyFont="1" applyAlignment="1">
      <alignment wrapText="1"/>
    </xf>
    <xf numFmtId="4" fontId="10" fillId="9" borderId="29" xfId="0" applyNumberFormat="1" applyFont="1" applyFill="1" applyBorder="1"/>
    <xf numFmtId="0" fontId="10" fillId="11" borderId="29" xfId="0" applyFont="1" applyFill="1" applyBorder="1" applyAlignment="1">
      <alignment horizontal="left" wrapText="1"/>
    </xf>
    <xf numFmtId="4" fontId="3" fillId="0" borderId="19" xfId="0" applyNumberFormat="1" applyFont="1" applyBorder="1" applyAlignment="1">
      <alignment horizontal="center"/>
    </xf>
    <xf numFmtId="37" fontId="4" fillId="0" borderId="3" xfId="1" applyNumberFormat="1" applyFont="1" applyFill="1" applyBorder="1" applyAlignment="1">
      <alignment wrapText="1"/>
    </xf>
    <xf numFmtId="0" fontId="16" fillId="0" borderId="0" xfId="0" applyFont="1" applyAlignment="1">
      <alignment horizontal="right"/>
    </xf>
    <xf numFmtId="43" fontId="40" fillId="0" borderId="0" xfId="1" applyFont="1" applyBorder="1" applyAlignment="1" applyProtection="1">
      <protection locked="0"/>
    </xf>
    <xf numFmtId="4" fontId="31" fillId="0" borderId="18" xfId="0" applyNumberFormat="1" applyFont="1" applyBorder="1" applyAlignment="1">
      <alignment horizontal="right"/>
    </xf>
    <xf numFmtId="166" fontId="32" fillId="0" borderId="20" xfId="0" applyNumberFormat="1" applyFont="1" applyBorder="1"/>
    <xf numFmtId="43" fontId="31" fillId="0" borderId="0" xfId="0" applyNumberFormat="1" applyFont="1" applyAlignment="1">
      <alignment horizontal="right"/>
    </xf>
    <xf numFmtId="166" fontId="32" fillId="0" borderId="21" xfId="0" applyNumberFormat="1" applyFont="1" applyBorder="1" applyAlignment="1">
      <alignment vertical="top"/>
    </xf>
    <xf numFmtId="0" fontId="11" fillId="0" borderId="0" xfId="0" applyFont="1" applyAlignment="1"/>
    <xf numFmtId="39" fontId="4" fillId="0" borderId="3" xfId="0" applyNumberFormat="1" applyFont="1" applyBorder="1" applyAlignment="1">
      <alignment horizontal="left" wrapText="1"/>
    </xf>
    <xf numFmtId="0" fontId="4" fillId="5" borderId="3" xfId="0" applyFont="1" applyFill="1" applyBorder="1" applyAlignment="1">
      <alignment horizontal="left" indent="1"/>
    </xf>
    <xf numFmtId="0" fontId="4" fillId="0" borderId="3" xfId="0" applyFont="1" applyFill="1" applyBorder="1" applyAlignment="1">
      <alignment horizontal="left" wrapText="1" indent="1"/>
    </xf>
    <xf numFmtId="49" fontId="4" fillId="4" borderId="3" xfId="0" quotePrefix="1" applyNumberFormat="1" applyFont="1" applyFill="1" applyBorder="1"/>
    <xf numFmtId="164" fontId="34" fillId="0" borderId="0" xfId="0" applyNumberFormat="1" applyFont="1" applyFill="1" applyAlignment="1">
      <alignment horizontal="left" wrapText="1"/>
    </xf>
    <xf numFmtId="9" fontId="4" fillId="0" borderId="27" xfId="0" applyNumberFormat="1" applyFont="1" applyBorder="1" applyAlignment="1">
      <alignment horizontal="center" vertical="center" wrapText="1"/>
    </xf>
    <xf numFmtId="4" fontId="18" fillId="0" borderId="31" xfId="0" applyNumberFormat="1" applyFont="1" applyFill="1" applyBorder="1"/>
    <xf numFmtId="4" fontId="38" fillId="0" borderId="31" xfId="0" applyNumberFormat="1" applyFont="1" applyFill="1" applyBorder="1"/>
    <xf numFmtId="4" fontId="18" fillId="0" borderId="32" xfId="0" applyNumberFormat="1" applyFont="1" applyBorder="1"/>
    <xf numFmtId="4" fontId="18" fillId="0" borderId="33" xfId="0" applyNumberFormat="1" applyFont="1" applyBorder="1"/>
    <xf numFmtId="4" fontId="18" fillId="5" borderId="30" xfId="0" applyNumberFormat="1" applyFont="1" applyFill="1" applyBorder="1"/>
    <xf numFmtId="4" fontId="18" fillId="0" borderId="4" xfId="0" applyNumberFormat="1" applyFont="1" applyFill="1" applyBorder="1"/>
    <xf numFmtId="4" fontId="18" fillId="0" borderId="4" xfId="0" applyNumberFormat="1" applyFont="1" applyBorder="1"/>
    <xf numFmtId="4" fontId="18" fillId="0" borderId="34" xfId="0" applyNumberFormat="1" applyFont="1" applyBorder="1"/>
    <xf numFmtId="4" fontId="18" fillId="0" borderId="35" xfId="0" applyNumberFormat="1" applyFont="1" applyBorder="1"/>
    <xf numFmtId="4" fontId="3" fillId="2" borderId="2" xfId="0" applyNumberFormat="1" applyFont="1" applyFill="1" applyBorder="1" applyAlignment="1">
      <alignment horizontal="center" vertical="center"/>
    </xf>
    <xf numFmtId="4" fontId="6" fillId="0" borderId="0" xfId="0" applyNumberFormat="1" applyFont="1"/>
    <xf numFmtId="167" fontId="10" fillId="12" borderId="0" xfId="0" applyNumberFormat="1" applyFont="1" applyFill="1" applyAlignment="1">
      <alignment vertical="center"/>
    </xf>
    <xf numFmtId="0" fontId="4" fillId="0" borderId="0" xfId="0" applyFont="1" applyBorder="1"/>
    <xf numFmtId="0" fontId="3" fillId="0" borderId="0" xfId="0" applyFont="1" applyBorder="1" applyAlignment="1">
      <alignment horizontal="center" wrapText="1"/>
    </xf>
    <xf numFmtId="0" fontId="4" fillId="0" borderId="3" xfId="0" quotePrefix="1" applyFont="1" applyFill="1" applyBorder="1"/>
    <xf numFmtId="17" fontId="4" fillId="0" borderId="3" xfId="0" quotePrefix="1" applyNumberFormat="1" applyFont="1" applyFill="1" applyBorder="1"/>
    <xf numFmtId="0" fontId="4" fillId="0" borderId="3" xfId="0" applyFont="1" applyFill="1" applyBorder="1" applyAlignment="1">
      <alignment wrapText="1"/>
    </xf>
    <xf numFmtId="0" fontId="3" fillId="0" borderId="3" xfId="0" quotePrefix="1" applyFont="1" applyFill="1" applyBorder="1"/>
    <xf numFmtId="0" fontId="3" fillId="0" borderId="3" xfId="0" applyFont="1" applyFill="1" applyBorder="1" applyAlignment="1">
      <alignment wrapText="1"/>
    </xf>
    <xf numFmtId="0" fontId="11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 indent="1"/>
    </xf>
    <xf numFmtId="17" fontId="3" fillId="0" borderId="3" xfId="0" quotePrefix="1" applyNumberFormat="1" applyFont="1" applyFill="1" applyBorder="1"/>
    <xf numFmtId="3" fontId="3" fillId="2" borderId="3" xfId="0" applyNumberFormat="1" applyFont="1" applyFill="1" applyBorder="1" applyAlignment="1">
      <alignment wrapText="1"/>
    </xf>
    <xf numFmtId="39" fontId="3" fillId="2" borderId="1" xfId="1" applyNumberFormat="1" applyFont="1" applyFill="1" applyBorder="1" applyAlignment="1">
      <alignment horizontal="center" vertical="center" wrapText="1"/>
    </xf>
    <xf numFmtId="39" fontId="3" fillId="2" borderId="2" xfId="1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39" fontId="3" fillId="0" borderId="19" xfId="1" applyNumberFormat="1" applyFont="1" applyBorder="1" applyAlignment="1">
      <alignment horizontal="right"/>
    </xf>
    <xf numFmtId="10" fontId="3" fillId="0" borderId="3" xfId="0" applyNumberFormat="1" applyFont="1" applyBorder="1" applyAlignment="1">
      <alignment horizontal="center" wrapText="1"/>
    </xf>
    <xf numFmtId="4" fontId="3" fillId="0" borderId="3" xfId="0" applyNumberFormat="1" applyFont="1" applyBorder="1"/>
    <xf numFmtId="4" fontId="4" fillId="0" borderId="3" xfId="0" applyNumberFormat="1" applyFont="1" applyBorder="1"/>
    <xf numFmtId="4" fontId="4" fillId="0" borderId="27" xfId="0" applyNumberFormat="1" applyFont="1" applyBorder="1" applyAlignment="1">
      <alignment wrapText="1"/>
    </xf>
    <xf numFmtId="39" fontId="3" fillId="0" borderId="3" xfId="0" applyNumberFormat="1" applyFont="1" applyBorder="1"/>
    <xf numFmtId="3" fontId="3" fillId="0" borderId="3" xfId="0" applyNumberFormat="1" applyFont="1" applyBorder="1" applyAlignment="1">
      <alignment horizontal="right"/>
    </xf>
    <xf numFmtId="9" fontId="3" fillId="0" borderId="4" xfId="0" applyNumberFormat="1" applyFont="1" applyBorder="1" applyAlignment="1">
      <alignment horizontal="center" wrapText="1"/>
    </xf>
    <xf numFmtId="4" fontId="3" fillId="0" borderId="27" xfId="0" applyNumberFormat="1" applyFont="1" applyBorder="1"/>
    <xf numFmtId="9" fontId="3" fillId="0" borderId="3" xfId="0" applyNumberFormat="1" applyFont="1" applyBorder="1" applyAlignment="1">
      <alignment horizontal="center" wrapText="1"/>
    </xf>
    <xf numFmtId="4" fontId="4" fillId="0" borderId="20" xfId="1" applyNumberFormat="1" applyFont="1" applyBorder="1" applyAlignment="1">
      <alignment vertical="center"/>
    </xf>
    <xf numFmtId="39" fontId="4" fillId="0" borderId="20" xfId="0" applyNumberFormat="1" applyFont="1" applyBorder="1" applyAlignment="1">
      <alignment horizontal="right" vertical="center"/>
    </xf>
    <xf numFmtId="4" fontId="3" fillId="2" borderId="19" xfId="0" applyNumberFormat="1" applyFont="1" applyFill="1" applyBorder="1" applyAlignment="1">
      <alignment horizontal="right" wrapText="1"/>
    </xf>
    <xf numFmtId="4" fontId="3" fillId="0" borderId="3" xfId="0" applyNumberFormat="1" applyFont="1" applyBorder="1" applyAlignment="1">
      <alignment horizontal="right" wrapText="1"/>
    </xf>
    <xf numFmtId="4" fontId="4" fillId="0" borderId="3" xfId="0" applyNumberFormat="1" applyFont="1" applyBorder="1" applyAlignment="1">
      <alignment wrapText="1"/>
    </xf>
    <xf numFmtId="3" fontId="4" fillId="0" borderId="3" xfId="0" applyNumberFormat="1" applyFont="1" applyFill="1" applyBorder="1" applyAlignment="1">
      <alignment wrapText="1"/>
    </xf>
    <xf numFmtId="10" fontId="4" fillId="0" borderId="3" xfId="0" applyNumberFormat="1" applyFont="1" applyFill="1" applyBorder="1" applyAlignment="1">
      <alignment horizontal="center"/>
    </xf>
    <xf numFmtId="4" fontId="4" fillId="0" borderId="3" xfId="0" applyNumberFormat="1" applyFont="1" applyFill="1" applyBorder="1" applyAlignment="1">
      <alignment wrapText="1"/>
    </xf>
    <xf numFmtId="39" fontId="4" fillId="0" borderId="3" xfId="1" applyNumberFormat="1" applyFont="1" applyFill="1" applyBorder="1" applyAlignment="1">
      <alignment horizontal="right" wrapText="1"/>
    </xf>
    <xf numFmtId="4" fontId="3" fillId="0" borderId="3" xfId="0" applyNumberFormat="1" applyFont="1" applyBorder="1" applyAlignment="1">
      <alignment wrapText="1"/>
    </xf>
    <xf numFmtId="4" fontId="42" fillId="0" borderId="0" xfId="0" applyNumberFormat="1" applyFont="1"/>
    <xf numFmtId="39" fontId="9" fillId="0" borderId="3" xfId="0" applyNumberFormat="1" applyFont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 wrapText="1"/>
    </xf>
    <xf numFmtId="4" fontId="3" fillId="0" borderId="3" xfId="1" applyNumberFormat="1" applyFont="1" applyBorder="1" applyAlignment="1">
      <alignment horizontal="right" wrapText="1"/>
    </xf>
    <xf numFmtId="4" fontId="4" fillId="0" borderId="3" xfId="1" applyNumberFormat="1" applyFont="1" applyBorder="1" applyAlignment="1">
      <alignment wrapText="1"/>
    </xf>
    <xf numFmtId="4" fontId="3" fillId="5" borderId="3" xfId="1" applyNumberFormat="1" applyFont="1" applyFill="1" applyBorder="1" applyAlignment="1">
      <alignment horizontal="right" wrapText="1"/>
    </xf>
    <xf numFmtId="4" fontId="4" fillId="0" borderId="3" xfId="1" applyNumberFormat="1" applyFont="1" applyFill="1" applyBorder="1" applyAlignment="1">
      <alignment wrapText="1"/>
    </xf>
    <xf numFmtId="4" fontId="3" fillId="0" borderId="3" xfId="1" applyNumberFormat="1" applyFont="1" applyFill="1" applyBorder="1" applyAlignment="1">
      <alignment wrapText="1"/>
    </xf>
    <xf numFmtId="4" fontId="3" fillId="0" borderId="3" xfId="1" applyNumberFormat="1" applyFont="1" applyBorder="1" applyAlignment="1">
      <alignment wrapText="1"/>
    </xf>
    <xf numFmtId="10" fontId="3" fillId="0" borderId="3" xfId="0" applyNumberFormat="1" applyFont="1" applyFill="1" applyBorder="1" applyAlignment="1">
      <alignment horizontal="center"/>
    </xf>
    <xf numFmtId="3" fontId="4" fillId="0" borderId="3" xfId="1" applyNumberFormat="1" applyFont="1" applyFill="1" applyBorder="1" applyAlignment="1">
      <alignment horizontal="right" wrapText="1"/>
    </xf>
    <xf numFmtId="4" fontId="3" fillId="0" borderId="3" xfId="1" applyNumberFormat="1" applyFont="1" applyFill="1" applyBorder="1" applyAlignment="1">
      <alignment horizontal="right" wrapText="1"/>
    </xf>
    <xf numFmtId="4" fontId="4" fillId="0" borderId="3" xfId="1" applyNumberFormat="1" applyFont="1" applyBorder="1" applyAlignment="1">
      <alignment horizontal="right" wrapText="1"/>
    </xf>
    <xf numFmtId="4" fontId="4" fillId="5" borderId="3" xfId="1" applyNumberFormat="1" applyFont="1" applyFill="1" applyBorder="1" applyAlignment="1">
      <alignment wrapText="1"/>
    </xf>
    <xf numFmtId="4" fontId="4" fillId="0" borderId="3" xfId="1" applyNumberFormat="1" applyFont="1" applyBorder="1" applyAlignment="1">
      <alignment horizontal="right"/>
    </xf>
    <xf numFmtId="4" fontId="3" fillId="14" borderId="3" xfId="1" applyNumberFormat="1" applyFont="1" applyFill="1" applyBorder="1" applyAlignment="1">
      <alignment wrapText="1"/>
    </xf>
    <xf numFmtId="4" fontId="3" fillId="0" borderId="3" xfId="1" applyNumberFormat="1" applyFont="1" applyFill="1" applyBorder="1" applyAlignment="1">
      <alignment horizontal="right"/>
    </xf>
    <xf numFmtId="167" fontId="3" fillId="0" borderId="3" xfId="1" applyNumberFormat="1" applyFont="1" applyBorder="1" applyAlignment="1">
      <alignment horizontal="right"/>
    </xf>
    <xf numFmtId="4" fontId="3" fillId="3" borderId="3" xfId="1" applyNumberFormat="1" applyFont="1" applyFill="1" applyBorder="1" applyAlignment="1"/>
    <xf numFmtId="4" fontId="4" fillId="0" borderId="3" xfId="1" applyNumberFormat="1" applyFont="1" applyBorder="1"/>
    <xf numFmtId="4" fontId="3" fillId="5" borderId="3" xfId="0" applyNumberFormat="1" applyFont="1" applyFill="1" applyBorder="1" applyAlignment="1">
      <alignment horizontal="right"/>
    </xf>
    <xf numFmtId="39" fontId="3" fillId="15" borderId="3" xfId="1" applyNumberFormat="1" applyFont="1" applyFill="1" applyBorder="1" applyAlignment="1">
      <alignment horizontal="right"/>
    </xf>
    <xf numFmtId="4" fontId="3" fillId="2" borderId="3" xfId="1" applyNumberFormat="1" applyFont="1" applyFill="1" applyBorder="1" applyAlignment="1">
      <alignment horizontal="right"/>
    </xf>
    <xf numFmtId="4" fontId="23" fillId="8" borderId="8" xfId="0" applyNumberFormat="1" applyFont="1" applyFill="1" applyBorder="1" applyAlignment="1">
      <alignment horizontal="center"/>
    </xf>
    <xf numFmtId="4" fontId="23" fillId="0" borderId="8" xfId="0" applyNumberFormat="1" applyFont="1" applyBorder="1" applyAlignment="1">
      <alignment horizontal="center"/>
    </xf>
    <xf numFmtId="4" fontId="18" fillId="5" borderId="36" xfId="0" applyNumberFormat="1" applyFont="1" applyFill="1" applyBorder="1"/>
    <xf numFmtId="4" fontId="18" fillId="5" borderId="4" xfId="0" applyNumberFormat="1" applyFont="1" applyFill="1" applyBorder="1"/>
    <xf numFmtId="4" fontId="18" fillId="0" borderId="30" xfId="0" applyNumberFormat="1" applyFont="1" applyFill="1" applyBorder="1"/>
    <xf numFmtId="4" fontId="18" fillId="0" borderId="36" xfId="0" applyNumberFormat="1" applyFont="1" applyFill="1" applyBorder="1"/>
    <xf numFmtId="4" fontId="18" fillId="0" borderId="37" xfId="0" applyNumberFormat="1" applyFont="1" applyFill="1" applyBorder="1"/>
    <xf numFmtId="4" fontId="18" fillId="0" borderId="38" xfId="0" applyNumberFormat="1" applyFont="1" applyBorder="1"/>
    <xf numFmtId="4" fontId="18" fillId="0" borderId="39" xfId="0" applyNumberFormat="1" applyFont="1" applyFill="1" applyBorder="1"/>
    <xf numFmtId="4" fontId="38" fillId="0" borderId="39" xfId="0" applyNumberFormat="1" applyFont="1" applyBorder="1"/>
    <xf numFmtId="4" fontId="38" fillId="0" borderId="4" xfId="0" applyNumberFormat="1" applyFont="1" applyFill="1" applyBorder="1"/>
    <xf numFmtId="4" fontId="18" fillId="0" borderId="34" xfId="0" applyNumberFormat="1" applyFont="1" applyFill="1" applyBorder="1"/>
    <xf numFmtId="4" fontId="18" fillId="0" borderId="35" xfId="0" applyNumberFormat="1" applyFont="1" applyFill="1" applyBorder="1"/>
    <xf numFmtId="4" fontId="17" fillId="9" borderId="8" xfId="0" applyNumberFormat="1" applyFont="1" applyFill="1" applyBorder="1"/>
    <xf numFmtId="4" fontId="38" fillId="5" borderId="4" xfId="0" applyNumberFormat="1" applyFont="1" applyFill="1" applyBorder="1"/>
    <xf numFmtId="4" fontId="17" fillId="9" borderId="40" xfId="0" applyNumberFormat="1" applyFont="1" applyFill="1" applyBorder="1"/>
    <xf numFmtId="0" fontId="38" fillId="0" borderId="12" xfId="0" applyFont="1" applyBorder="1" applyAlignment="1">
      <alignment wrapText="1"/>
    </xf>
    <xf numFmtId="4" fontId="31" fillId="0" borderId="0" xfId="0" applyNumberFormat="1" applyFont="1"/>
    <xf numFmtId="164" fontId="6" fillId="0" borderId="0" xfId="0" applyNumberFormat="1" applyFont="1" applyFill="1" applyAlignment="1">
      <alignment horizontal="left" wrapText="1"/>
    </xf>
    <xf numFmtId="0" fontId="6" fillId="0" borderId="18" xfId="0" applyFont="1" applyBorder="1"/>
    <xf numFmtId="168" fontId="32" fillId="0" borderId="0" xfId="0" applyNumberFormat="1" applyFont="1" applyAlignment="1">
      <alignment horizontal="right" vertical="top"/>
    </xf>
    <xf numFmtId="0" fontId="28" fillId="0" borderId="0" xfId="0" applyFont="1" applyAlignment="1"/>
    <xf numFmtId="0" fontId="29" fillId="0" borderId="0" xfId="0" applyFont="1" applyAlignment="1"/>
    <xf numFmtId="0" fontId="10" fillId="0" borderId="2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6" fillId="10" borderId="3" xfId="0" applyFont="1" applyFill="1" applyBorder="1" applyAlignment="1">
      <alignment horizontal="center" vertical="center" wrapText="1"/>
    </xf>
    <xf numFmtId="4" fontId="36" fillId="10" borderId="1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3" fontId="41" fillId="2" borderId="1" xfId="0" applyNumberFormat="1" applyFont="1" applyFill="1" applyBorder="1" applyAlignment="1">
      <alignment horizontal="center" vertical="center" wrapText="1"/>
    </xf>
    <xf numFmtId="3" fontId="41" fillId="2" borderId="2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 wrapText="1"/>
    </xf>
    <xf numFmtId="9" fontId="3" fillId="2" borderId="2" xfId="0" applyNumberFormat="1" applyFont="1" applyFill="1" applyBorder="1" applyAlignment="1">
      <alignment horizontal="center" vertical="center" wrapText="1"/>
    </xf>
    <xf numFmtId="49" fontId="15" fillId="13" borderId="3" xfId="0" applyNumberFormat="1" applyFont="1" applyFill="1" applyBorder="1" applyAlignment="1">
      <alignment horizontal="center"/>
    </xf>
    <xf numFmtId="4" fontId="23" fillId="0" borderId="6" xfId="0" applyNumberFormat="1" applyFont="1" applyBorder="1" applyAlignment="1">
      <alignment horizontal="center"/>
    </xf>
    <xf numFmtId="0" fontId="21" fillId="0" borderId="7" xfId="0" applyFont="1" applyBorder="1" applyAlignment="1"/>
    <xf numFmtId="49" fontId="15" fillId="16" borderId="3" xfId="0" applyNumberFormat="1" applyFont="1" applyFill="1" applyBorder="1" applyAlignment="1">
      <alignment horizontal="center"/>
    </xf>
    <xf numFmtId="0" fontId="29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0</xdr:col>
      <xdr:colOff>1304925</xdr:colOff>
      <xdr:row>3</xdr:row>
      <xdr:rowOff>152400</xdr:rowOff>
    </xdr:to>
    <xdr:pic>
      <xdr:nvPicPr>
        <xdr:cNvPr id="2" name="Imagen 1" descr="LOGO INDOTEL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114300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9"/>
  <sheetViews>
    <sheetView tabSelected="1" zoomScaleNormal="100" workbookViewId="0">
      <selection activeCell="A43" sqref="A43"/>
    </sheetView>
  </sheetViews>
  <sheetFormatPr baseColWidth="10" defaultColWidth="9.140625" defaultRowHeight="15" x14ac:dyDescent="0.25"/>
  <cols>
    <col min="1" max="1" width="47.7109375" customWidth="1"/>
    <col min="2" max="3" width="15.7109375" customWidth="1"/>
    <col min="4" max="4" width="14.7109375" style="137" customWidth="1"/>
    <col min="5" max="5" width="15.42578125" style="153" customWidth="1"/>
    <col min="6" max="6" width="14.7109375" style="137" customWidth="1"/>
    <col min="7" max="7" width="14.7109375" style="121" customWidth="1"/>
    <col min="8" max="9" width="14.7109375" style="137" customWidth="1"/>
    <col min="10" max="10" width="13.5703125" hidden="1" customWidth="1"/>
    <col min="11" max="14" width="14.7109375" hidden="1" customWidth="1"/>
    <col min="15" max="15" width="15.28515625" hidden="1" customWidth="1"/>
    <col min="16" max="16" width="15.140625" style="120" customWidth="1"/>
    <col min="17" max="17" width="15.28515625" bestFit="1" customWidth="1"/>
    <col min="18" max="18" width="18.42578125" bestFit="1" customWidth="1"/>
    <col min="19" max="19" width="13.85546875" bestFit="1" customWidth="1"/>
  </cols>
  <sheetData>
    <row r="1" spans="1:34" ht="18.75" x14ac:dyDescent="0.3">
      <c r="A1" s="375" t="s">
        <v>304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</row>
    <row r="2" spans="1:34" ht="18.75" x14ac:dyDescent="0.25">
      <c r="A2" s="376">
        <v>2023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</row>
    <row r="3" spans="1:34" ht="15.75" x14ac:dyDescent="0.25">
      <c r="A3" s="377" t="s">
        <v>447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</row>
    <row r="4" spans="1:34" x14ac:dyDescent="0.25">
      <c r="A4" s="378" t="s">
        <v>448</v>
      </c>
      <c r="B4" s="378"/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</row>
    <row r="5" spans="1:34" ht="9.75" customHeight="1" x14ac:dyDescent="0.25">
      <c r="A5" s="172"/>
      <c r="B5" s="172"/>
      <c r="C5" s="172"/>
      <c r="D5" s="110"/>
      <c r="E5" s="110"/>
      <c r="F5" s="110"/>
      <c r="G5" s="110"/>
      <c r="H5" s="110"/>
      <c r="I5" s="110"/>
      <c r="J5" s="172"/>
      <c r="K5" s="172"/>
      <c r="L5" s="172"/>
      <c r="M5" s="172"/>
      <c r="N5" s="172"/>
      <c r="O5" s="172"/>
      <c r="P5" s="172"/>
    </row>
    <row r="6" spans="1:34" ht="12" customHeight="1" x14ac:dyDescent="0.25">
      <c r="A6" s="379" t="s">
        <v>525</v>
      </c>
      <c r="B6" s="379" t="s">
        <v>449</v>
      </c>
      <c r="C6" s="379" t="s">
        <v>510</v>
      </c>
      <c r="D6" s="380" t="s">
        <v>511</v>
      </c>
      <c r="E6" s="380"/>
      <c r="F6" s="380"/>
      <c r="G6" s="380"/>
      <c r="H6" s="380"/>
      <c r="I6" s="380"/>
      <c r="J6" s="380"/>
      <c r="K6" s="380"/>
      <c r="L6" s="380"/>
      <c r="M6" s="380"/>
      <c r="N6" s="380"/>
      <c r="O6" s="380"/>
      <c r="P6" s="380"/>
    </row>
    <row r="7" spans="1:34" s="139" customFormat="1" ht="12.75" customHeight="1" x14ac:dyDescent="0.25">
      <c r="A7" s="379"/>
      <c r="B7" s="379"/>
      <c r="C7" s="379"/>
      <c r="D7" s="176" t="s">
        <v>512</v>
      </c>
      <c r="E7" s="176" t="s">
        <v>513</v>
      </c>
      <c r="F7" s="176" t="s">
        <v>514</v>
      </c>
      <c r="G7" s="176" t="s">
        <v>507</v>
      </c>
      <c r="H7" s="176" t="s">
        <v>516</v>
      </c>
      <c r="I7" s="176" t="s">
        <v>517</v>
      </c>
      <c r="J7" s="176" t="s">
        <v>518</v>
      </c>
      <c r="K7" s="176" t="s">
        <v>519</v>
      </c>
      <c r="L7" s="176" t="s">
        <v>520</v>
      </c>
      <c r="M7" s="176" t="s">
        <v>521</v>
      </c>
      <c r="N7" s="176" t="s">
        <v>522</v>
      </c>
      <c r="O7" s="176" t="s">
        <v>523</v>
      </c>
      <c r="P7" s="177" t="s">
        <v>524</v>
      </c>
    </row>
    <row r="8" spans="1:34" x14ac:dyDescent="0.25">
      <c r="A8" s="113" t="s">
        <v>369</v>
      </c>
      <c r="B8" s="113"/>
      <c r="C8" s="144"/>
      <c r="D8" s="114"/>
      <c r="E8" s="140"/>
      <c r="F8" s="141"/>
      <c r="G8" s="128"/>
      <c r="H8" s="128"/>
      <c r="I8" s="128"/>
      <c r="J8" s="128"/>
      <c r="K8" s="128"/>
      <c r="L8" s="128"/>
      <c r="M8" s="128"/>
      <c r="N8" s="128"/>
      <c r="O8" s="128"/>
      <c r="P8" s="142"/>
    </row>
    <row r="9" spans="1:34" x14ac:dyDescent="0.25">
      <c r="A9" s="115" t="s">
        <v>370</v>
      </c>
      <c r="B9" s="143">
        <v>1129376789.3441343</v>
      </c>
      <c r="C9" s="143">
        <v>1129376789.3441343</v>
      </c>
      <c r="D9" s="143">
        <v>82111512.910000011</v>
      </c>
      <c r="E9" s="143">
        <v>71003449.710000008</v>
      </c>
      <c r="F9" s="143">
        <v>87481971.060000002</v>
      </c>
      <c r="G9" s="143">
        <v>79013900.210000008</v>
      </c>
      <c r="H9" s="143">
        <v>81281211.550000012</v>
      </c>
      <c r="I9" s="143">
        <v>129811940.95999999</v>
      </c>
      <c r="J9" s="143"/>
      <c r="K9" s="143"/>
      <c r="L9" s="143"/>
      <c r="M9" s="143"/>
      <c r="N9" s="143"/>
      <c r="O9" s="143"/>
      <c r="P9" s="143">
        <f t="shared" ref="P9" si="0">P10+P11+P12+P13+P14</f>
        <v>530703986.4000001</v>
      </c>
      <c r="Q9" s="145"/>
    </row>
    <row r="10" spans="1:34" x14ac:dyDescent="0.25">
      <c r="A10" s="111" t="s">
        <v>371</v>
      </c>
      <c r="B10" s="121">
        <v>823281280.47126651</v>
      </c>
      <c r="C10" s="121">
        <v>823281280.47126651</v>
      </c>
      <c r="D10" s="125">
        <v>65272775.520000003</v>
      </c>
      <c r="E10" s="125">
        <v>63316222.660000004</v>
      </c>
      <c r="F10" s="125">
        <v>63380464.770000003</v>
      </c>
      <c r="G10" s="125">
        <v>63807757.32</v>
      </c>
      <c r="H10" s="121">
        <v>64839727.690000005</v>
      </c>
      <c r="I10" s="121">
        <v>63946485.119999997</v>
      </c>
      <c r="J10" s="121"/>
      <c r="K10" s="121"/>
      <c r="L10" s="121"/>
      <c r="M10" s="121"/>
      <c r="N10" s="121"/>
      <c r="O10" s="121"/>
      <c r="P10" s="121">
        <f>SUM(D10:O10)</f>
        <v>384563433.08000004</v>
      </c>
    </row>
    <row r="11" spans="1:34" x14ac:dyDescent="0.25">
      <c r="A11" s="111" t="s">
        <v>372</v>
      </c>
      <c r="B11" s="112">
        <v>61246743.139999993</v>
      </c>
      <c r="C11" s="112">
        <v>61246743.139999993</v>
      </c>
      <c r="D11" s="125">
        <v>2065197.1099999999</v>
      </c>
      <c r="E11" s="125">
        <v>2923779.4699999997</v>
      </c>
      <c r="F11" s="125">
        <v>2234243.91</v>
      </c>
      <c r="G11" s="125">
        <v>2809473.33</v>
      </c>
      <c r="H11" s="121">
        <v>2071973.09</v>
      </c>
      <c r="I11" s="121">
        <v>2161149.84</v>
      </c>
      <c r="J11" s="121"/>
      <c r="K11" s="121"/>
      <c r="L11" s="121"/>
      <c r="M11" s="121"/>
      <c r="N11" s="121"/>
      <c r="O11" s="121"/>
      <c r="P11" s="121">
        <f t="shared" ref="P11:P14" si="1">SUM(D11:O11)</f>
        <v>14265816.75</v>
      </c>
    </row>
    <row r="12" spans="1:34" x14ac:dyDescent="0.25">
      <c r="A12" s="111" t="s">
        <v>373</v>
      </c>
      <c r="B12" s="112">
        <v>0</v>
      </c>
      <c r="C12" s="112">
        <v>0</v>
      </c>
      <c r="D12" s="125">
        <v>0</v>
      </c>
      <c r="E12" s="125">
        <v>0</v>
      </c>
      <c r="F12" s="125">
        <v>0</v>
      </c>
      <c r="G12" s="125">
        <v>0</v>
      </c>
      <c r="H12" s="121">
        <v>0</v>
      </c>
      <c r="I12" s="121">
        <v>0</v>
      </c>
      <c r="J12" s="121"/>
      <c r="K12" s="121"/>
      <c r="L12" s="121"/>
      <c r="M12" s="121"/>
      <c r="N12" s="121"/>
      <c r="O12" s="121"/>
      <c r="P12" s="121">
        <f t="shared" si="1"/>
        <v>0</v>
      </c>
    </row>
    <row r="13" spans="1:34" x14ac:dyDescent="0.25">
      <c r="A13" s="111" t="s">
        <v>374</v>
      </c>
      <c r="B13" s="112">
        <v>141108926.19999999</v>
      </c>
      <c r="C13" s="112">
        <v>141108926.19999999</v>
      </c>
      <c r="D13" s="125">
        <v>7017963.0899999999</v>
      </c>
      <c r="E13" s="125">
        <v>4763447.58</v>
      </c>
      <c r="F13" s="125">
        <v>6182998.3599999994</v>
      </c>
      <c r="G13" s="125">
        <v>4564393.66</v>
      </c>
      <c r="H13" s="121">
        <v>6454508.4100000001</v>
      </c>
      <c r="I13" s="121">
        <v>55958980.239999995</v>
      </c>
      <c r="J13" s="121"/>
      <c r="K13" s="121"/>
      <c r="L13" s="121"/>
      <c r="M13" s="121"/>
      <c r="N13" s="121"/>
      <c r="O13" s="121"/>
      <c r="P13" s="121">
        <f t="shared" si="1"/>
        <v>84942291.340000004</v>
      </c>
    </row>
    <row r="14" spans="1:34" ht="15" customHeight="1" x14ac:dyDescent="0.3">
      <c r="A14" s="111" t="s">
        <v>375</v>
      </c>
      <c r="B14" s="112">
        <v>103739839.53286798</v>
      </c>
      <c r="C14" s="112">
        <v>103739839.53286798</v>
      </c>
      <c r="D14" s="126">
        <v>7755577.1899999995</v>
      </c>
      <c r="E14" s="126">
        <v>0</v>
      </c>
      <c r="F14" s="126">
        <v>15684264.02</v>
      </c>
      <c r="G14" s="126">
        <v>7832275.8999999994</v>
      </c>
      <c r="H14" s="121">
        <v>7915002.3600000003</v>
      </c>
      <c r="I14" s="121">
        <v>7745325.7599999998</v>
      </c>
      <c r="J14" s="121"/>
      <c r="K14" s="121"/>
      <c r="L14" s="121"/>
      <c r="M14" s="121"/>
      <c r="N14" s="121"/>
      <c r="O14" s="121"/>
      <c r="P14" s="121">
        <f t="shared" si="1"/>
        <v>46932445.229999997</v>
      </c>
      <c r="Q14" s="137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</row>
    <row r="15" spans="1:34" ht="15" customHeight="1" x14ac:dyDescent="0.3">
      <c r="A15" s="115" t="s">
        <v>376</v>
      </c>
      <c r="B15" s="116">
        <v>657822126.79633331</v>
      </c>
      <c r="C15" s="116">
        <v>657822126.79633331</v>
      </c>
      <c r="D15" s="116">
        <v>34367420.520000003</v>
      </c>
      <c r="E15" s="116">
        <v>33074536.030000001</v>
      </c>
      <c r="F15" s="116">
        <v>27295786.5</v>
      </c>
      <c r="G15" s="116">
        <v>28863254.199999999</v>
      </c>
      <c r="H15" s="116">
        <v>35075095.289999992</v>
      </c>
      <c r="I15" s="116">
        <v>41274701.830000006</v>
      </c>
      <c r="J15" s="116"/>
      <c r="K15" s="116"/>
      <c r="L15" s="116"/>
      <c r="M15" s="116"/>
      <c r="N15" s="116"/>
      <c r="O15" s="116"/>
      <c r="P15" s="116">
        <f>SUM(P16:P24)</f>
        <v>199950794.36999997</v>
      </c>
      <c r="Q15" s="137"/>
      <c r="S15" s="137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</row>
    <row r="16" spans="1:34" x14ac:dyDescent="0.25">
      <c r="A16" s="111" t="s">
        <v>377</v>
      </c>
      <c r="B16" s="112">
        <v>23866578.499999996</v>
      </c>
      <c r="C16" s="112">
        <v>23866578.499999996</v>
      </c>
      <c r="D16" s="125">
        <v>4167585.7</v>
      </c>
      <c r="E16" s="125">
        <v>3093301.34</v>
      </c>
      <c r="F16" s="125">
        <v>347970.3400000002</v>
      </c>
      <c r="G16" s="125">
        <v>3221132.8000000003</v>
      </c>
      <c r="H16" s="125">
        <v>443393.18000000005</v>
      </c>
      <c r="I16" s="125">
        <v>1850031.27</v>
      </c>
      <c r="J16" s="125"/>
      <c r="K16" s="125"/>
      <c r="L16" s="125"/>
      <c r="M16" s="125"/>
      <c r="N16" s="125"/>
      <c r="O16" s="125"/>
      <c r="P16" s="112">
        <f t="shared" ref="P16:P72" si="2">SUM(D16:O16)</f>
        <v>13123414.629999999</v>
      </c>
    </row>
    <row r="17" spans="1:18" x14ac:dyDescent="0.25">
      <c r="A17" s="111" t="s">
        <v>378</v>
      </c>
      <c r="B17" s="112">
        <v>121655072</v>
      </c>
      <c r="C17" s="112">
        <v>121655072</v>
      </c>
      <c r="D17" s="125">
        <v>264600.40000000002</v>
      </c>
      <c r="E17" s="125">
        <v>808300</v>
      </c>
      <c r="F17" s="125">
        <v>2272527.34</v>
      </c>
      <c r="G17" s="125">
        <v>2191066.29</v>
      </c>
      <c r="H17" s="125">
        <v>2213767.37</v>
      </c>
      <c r="I17" s="125">
        <v>2097535.34</v>
      </c>
      <c r="J17" s="125"/>
      <c r="K17" s="125"/>
      <c r="L17" s="125"/>
      <c r="M17" s="125"/>
      <c r="N17" s="125"/>
      <c r="O17" s="125"/>
      <c r="P17" s="112">
        <f t="shared" si="2"/>
        <v>9847796.7399999984</v>
      </c>
    </row>
    <row r="18" spans="1:18" x14ac:dyDescent="0.25">
      <c r="A18" s="111" t="s">
        <v>379</v>
      </c>
      <c r="B18" s="112">
        <v>23454001.999999996</v>
      </c>
      <c r="C18" s="112">
        <v>23454001.999999996</v>
      </c>
      <c r="D18" s="125">
        <v>363650</v>
      </c>
      <c r="E18" s="125">
        <v>344300</v>
      </c>
      <c r="F18" s="125">
        <v>1215175.72</v>
      </c>
      <c r="G18" s="125">
        <v>346750</v>
      </c>
      <c r="H18" s="125">
        <v>3604887.1799999997</v>
      </c>
      <c r="I18" s="125">
        <v>644150</v>
      </c>
      <c r="J18" s="125"/>
      <c r="K18" s="125"/>
      <c r="L18" s="125"/>
      <c r="M18" s="125"/>
      <c r="N18" s="125"/>
      <c r="O18" s="125"/>
      <c r="P18" s="112">
        <f t="shared" si="2"/>
        <v>6518912.8999999994</v>
      </c>
    </row>
    <row r="19" spans="1:18" x14ac:dyDescent="0.25">
      <c r="A19" s="111" t="s">
        <v>380</v>
      </c>
      <c r="B19" s="112">
        <v>4819000.0000000009</v>
      </c>
      <c r="C19" s="112">
        <v>4819000.0000000009</v>
      </c>
      <c r="D19" s="125">
        <v>17630</v>
      </c>
      <c r="E19" s="125">
        <v>29930</v>
      </c>
      <c r="F19" s="125">
        <v>323594.59000000003</v>
      </c>
      <c r="G19" s="125">
        <v>100737.25</v>
      </c>
      <c r="H19" s="125">
        <v>757654.13</v>
      </c>
      <c r="I19" s="125">
        <v>20960</v>
      </c>
      <c r="J19" s="125"/>
      <c r="K19" s="125"/>
      <c r="L19" s="125"/>
      <c r="M19" s="125"/>
      <c r="N19" s="125"/>
      <c r="O19" s="125"/>
      <c r="P19" s="112">
        <f t="shared" si="2"/>
        <v>1250505.97</v>
      </c>
    </row>
    <row r="20" spans="1:18" x14ac:dyDescent="0.25">
      <c r="A20" s="111" t="s">
        <v>381</v>
      </c>
      <c r="B20" s="112">
        <v>185314934.42633331</v>
      </c>
      <c r="C20" s="112">
        <v>185314934.42633331</v>
      </c>
      <c r="D20" s="125">
        <v>8028637.5699999994</v>
      </c>
      <c r="E20" s="125">
        <v>14041227.09</v>
      </c>
      <c r="F20" s="125">
        <v>4701413.1399999997</v>
      </c>
      <c r="G20" s="125">
        <v>8968081.4199999999</v>
      </c>
      <c r="H20" s="125">
        <v>9242837.3900000006</v>
      </c>
      <c r="I20" s="125">
        <v>14265106.950000001</v>
      </c>
      <c r="J20" s="125"/>
      <c r="K20" s="125"/>
      <c r="L20" s="125"/>
      <c r="M20" s="125"/>
      <c r="N20" s="125"/>
      <c r="O20" s="125"/>
      <c r="P20" s="112">
        <f t="shared" si="2"/>
        <v>59247303.560000002</v>
      </c>
    </row>
    <row r="21" spans="1:18" x14ac:dyDescent="0.25">
      <c r="A21" s="111" t="s">
        <v>382</v>
      </c>
      <c r="B21" s="112">
        <v>104383852.30000001</v>
      </c>
      <c r="C21" s="112">
        <v>104383852.30000001</v>
      </c>
      <c r="D21" s="125">
        <v>8035315.7700000005</v>
      </c>
      <c r="E21" s="125">
        <v>9007829.4900000002</v>
      </c>
      <c r="F21" s="125">
        <v>9398932.4100000001</v>
      </c>
      <c r="G21" s="125">
        <v>8601319.2999999989</v>
      </c>
      <c r="H21" s="125">
        <v>8572381.0099999998</v>
      </c>
      <c r="I21" s="125">
        <v>8627082</v>
      </c>
      <c r="J21" s="125"/>
      <c r="K21" s="125"/>
      <c r="L21" s="125"/>
      <c r="M21" s="125"/>
      <c r="N21" s="125"/>
      <c r="O21" s="125"/>
      <c r="P21" s="112">
        <f>SUM(D21:O21)</f>
        <v>52242859.979999997</v>
      </c>
      <c r="Q21" s="137"/>
    </row>
    <row r="22" spans="1:18" ht="25.5" x14ac:dyDescent="0.25">
      <c r="A22" s="111" t="s">
        <v>383</v>
      </c>
      <c r="B22" s="112">
        <v>57167940.570000008</v>
      </c>
      <c r="C22" s="112">
        <v>57167940.570000008</v>
      </c>
      <c r="D22" s="125">
        <v>80768.67</v>
      </c>
      <c r="E22" s="125">
        <v>219414.24000000002</v>
      </c>
      <c r="F22" s="125">
        <v>2695029.0300000003</v>
      </c>
      <c r="G22" s="125">
        <v>612266.89</v>
      </c>
      <c r="H22" s="125">
        <v>428899.99</v>
      </c>
      <c r="I22" s="125">
        <v>791978.22</v>
      </c>
      <c r="J22" s="125"/>
      <c r="K22" s="125"/>
      <c r="L22" s="125"/>
      <c r="M22" s="125"/>
      <c r="N22" s="125"/>
      <c r="O22" s="125"/>
      <c r="P22" s="112">
        <f t="shared" si="2"/>
        <v>4828357.04</v>
      </c>
    </row>
    <row r="23" spans="1:18" ht="25.5" x14ac:dyDescent="0.25">
      <c r="A23" s="111" t="s">
        <v>384</v>
      </c>
      <c r="B23" s="112">
        <v>131389847</v>
      </c>
      <c r="C23" s="112">
        <v>131389847</v>
      </c>
      <c r="D23" s="126">
        <v>13339392.41</v>
      </c>
      <c r="E23" s="126">
        <v>5530233.8699999992</v>
      </c>
      <c r="F23" s="126">
        <v>5987108.5299999993</v>
      </c>
      <c r="G23" s="126">
        <v>4821900.25</v>
      </c>
      <c r="H23" s="126">
        <v>9671091.0399999991</v>
      </c>
      <c r="I23" s="126">
        <v>12947189.850000001</v>
      </c>
      <c r="J23" s="126"/>
      <c r="K23" s="126"/>
      <c r="L23" s="126"/>
      <c r="M23" s="126"/>
      <c r="N23" s="126"/>
      <c r="O23" s="126"/>
      <c r="P23" s="121">
        <f t="shared" si="2"/>
        <v>52296915.950000003</v>
      </c>
    </row>
    <row r="24" spans="1:18" x14ac:dyDescent="0.25">
      <c r="A24" s="111" t="s">
        <v>385</v>
      </c>
      <c r="B24" s="112">
        <v>5770900</v>
      </c>
      <c r="C24" s="112">
        <v>5770900</v>
      </c>
      <c r="D24" s="125">
        <v>69840</v>
      </c>
      <c r="E24" s="125">
        <v>0</v>
      </c>
      <c r="F24" s="125">
        <v>354035.4</v>
      </c>
      <c r="G24" s="125">
        <v>0</v>
      </c>
      <c r="H24" s="125">
        <v>140184</v>
      </c>
      <c r="I24" s="125">
        <v>30668.2</v>
      </c>
      <c r="J24" s="125"/>
      <c r="K24" s="125"/>
      <c r="L24" s="125"/>
      <c r="M24" s="125"/>
      <c r="N24" s="125"/>
      <c r="O24" s="125"/>
      <c r="P24" s="112">
        <f t="shared" si="2"/>
        <v>594727.6</v>
      </c>
    </row>
    <row r="25" spans="1:18" x14ac:dyDescent="0.25">
      <c r="A25" s="115" t="s">
        <v>386</v>
      </c>
      <c r="B25" s="116">
        <v>57828159.950000003</v>
      </c>
      <c r="C25" s="116">
        <v>57828159.950000003</v>
      </c>
      <c r="D25" s="116">
        <v>1254518.3599999999</v>
      </c>
      <c r="E25" s="116">
        <v>2469057.77</v>
      </c>
      <c r="F25" s="116">
        <v>2398149.0700000003</v>
      </c>
      <c r="G25" s="116">
        <v>1641425.6400000001</v>
      </c>
      <c r="H25" s="116">
        <v>2644229.85</v>
      </c>
      <c r="I25" s="116">
        <v>1846455.64</v>
      </c>
      <c r="J25" s="116"/>
      <c r="K25" s="116"/>
      <c r="L25" s="116"/>
      <c r="M25" s="116"/>
      <c r="N25" s="116"/>
      <c r="O25" s="116"/>
      <c r="P25" s="143">
        <f>SUM(D25:O25)</f>
        <v>12253836.33</v>
      </c>
      <c r="Q25" s="116"/>
      <c r="R25" s="137"/>
    </row>
    <row r="26" spans="1:18" x14ac:dyDescent="0.25">
      <c r="A26" s="111" t="s">
        <v>387</v>
      </c>
      <c r="B26" s="112">
        <v>6203719.0000000009</v>
      </c>
      <c r="C26" s="112">
        <v>6203719.0000000009</v>
      </c>
      <c r="D26" s="126">
        <v>147667.54</v>
      </c>
      <c r="E26" s="126">
        <v>394928.36</v>
      </c>
      <c r="F26" s="126">
        <v>330994.73</v>
      </c>
      <c r="G26" s="126">
        <v>193848.14</v>
      </c>
      <c r="H26" s="126">
        <v>530550.18000000005</v>
      </c>
      <c r="I26" s="126">
        <v>93595.62</v>
      </c>
      <c r="J26" s="126"/>
      <c r="K26" s="126"/>
      <c r="L26" s="126"/>
      <c r="M26" s="126"/>
      <c r="N26" s="126"/>
      <c r="O26" s="126"/>
      <c r="P26" s="121">
        <f t="shared" si="2"/>
        <v>1691584.5700000003</v>
      </c>
    </row>
    <row r="27" spans="1:18" x14ac:dyDescent="0.25">
      <c r="A27" s="111" t="s">
        <v>388</v>
      </c>
      <c r="B27" s="112">
        <v>1677520.0000000002</v>
      </c>
      <c r="C27" s="112">
        <v>1677520.0000000002</v>
      </c>
      <c r="D27" s="126">
        <v>0</v>
      </c>
      <c r="E27" s="126">
        <v>0</v>
      </c>
      <c r="F27" s="126">
        <v>91999.95</v>
      </c>
      <c r="G27" s="126">
        <v>0</v>
      </c>
      <c r="H27" s="126">
        <v>0</v>
      </c>
      <c r="I27" s="126">
        <v>297891</v>
      </c>
      <c r="J27" s="126"/>
      <c r="K27" s="126"/>
      <c r="L27" s="126"/>
      <c r="M27" s="126"/>
      <c r="N27" s="126"/>
      <c r="O27" s="126"/>
      <c r="P27" s="121">
        <f t="shared" si="2"/>
        <v>389890.95</v>
      </c>
    </row>
    <row r="28" spans="1:18" x14ac:dyDescent="0.25">
      <c r="A28" s="111" t="s">
        <v>389</v>
      </c>
      <c r="B28" s="112">
        <v>2951769.5000000005</v>
      </c>
      <c r="C28" s="112">
        <v>2951769.5000000005</v>
      </c>
      <c r="D28" s="126">
        <v>0</v>
      </c>
      <c r="E28" s="126">
        <v>500338.41</v>
      </c>
      <c r="F28" s="126">
        <v>163214</v>
      </c>
      <c r="G28" s="126">
        <v>11100</v>
      </c>
      <c r="H28" s="126">
        <v>527745.87</v>
      </c>
      <c r="I28" s="126">
        <v>-1014198.0700000001</v>
      </c>
      <c r="J28" s="126"/>
      <c r="K28" s="126"/>
      <c r="L28" s="126"/>
      <c r="M28" s="126"/>
      <c r="N28" s="126"/>
      <c r="O28" s="126"/>
      <c r="P28" s="121">
        <f>SUM(D28:O28)</f>
        <v>188200.20999999973</v>
      </c>
    </row>
    <row r="29" spans="1:18" x14ac:dyDescent="0.25">
      <c r="A29" s="111" t="s">
        <v>390</v>
      </c>
      <c r="B29" s="112">
        <v>364403.03999999992</v>
      </c>
      <c r="C29" s="112">
        <v>364403.03999999992</v>
      </c>
      <c r="D29" s="126">
        <v>0</v>
      </c>
      <c r="E29" s="126">
        <v>991.54</v>
      </c>
      <c r="F29" s="126">
        <v>0</v>
      </c>
      <c r="G29" s="126">
        <v>0</v>
      </c>
      <c r="H29" s="125">
        <v>0</v>
      </c>
      <c r="I29" s="125">
        <v>126903.52</v>
      </c>
      <c r="J29" s="125"/>
      <c r="K29" s="125"/>
      <c r="L29" s="125"/>
      <c r="M29" s="125"/>
      <c r="N29" s="125"/>
      <c r="O29" s="125"/>
      <c r="P29" s="112">
        <f t="shared" si="2"/>
        <v>127895.06</v>
      </c>
    </row>
    <row r="30" spans="1:18" x14ac:dyDescent="0.25">
      <c r="A30" s="111" t="s">
        <v>391</v>
      </c>
      <c r="B30" s="112">
        <v>1636000</v>
      </c>
      <c r="C30" s="112">
        <v>1636000</v>
      </c>
      <c r="D30" s="126">
        <v>900</v>
      </c>
      <c r="E30" s="126">
        <v>9000</v>
      </c>
      <c r="F30" s="126">
        <v>950.01</v>
      </c>
      <c r="G30" s="126">
        <v>0</v>
      </c>
      <c r="H30" s="126">
        <v>0</v>
      </c>
      <c r="I30" s="126">
        <v>1416</v>
      </c>
      <c r="J30" s="126"/>
      <c r="K30" s="126"/>
      <c r="L30" s="126"/>
      <c r="M30" s="126"/>
      <c r="N30" s="126"/>
      <c r="O30" s="126"/>
      <c r="P30" s="121">
        <f>SUM(D30:O30)</f>
        <v>12266.01</v>
      </c>
      <c r="Q30" t="s">
        <v>450</v>
      </c>
    </row>
    <row r="31" spans="1:18" ht="25.5" x14ac:dyDescent="0.25">
      <c r="A31" s="111" t="s">
        <v>392</v>
      </c>
      <c r="B31" s="112">
        <v>2341000</v>
      </c>
      <c r="C31" s="112">
        <v>2341000</v>
      </c>
      <c r="D31" s="126">
        <v>12473.470000000001</v>
      </c>
      <c r="E31" s="126">
        <v>184393.94999999998</v>
      </c>
      <c r="F31" s="126">
        <v>0</v>
      </c>
      <c r="G31" s="126">
        <v>17009.760000000002</v>
      </c>
      <c r="H31" s="126">
        <v>237672.69</v>
      </c>
      <c r="I31" s="126">
        <v>107593.94</v>
      </c>
      <c r="J31" s="126"/>
      <c r="K31" s="126"/>
      <c r="L31" s="126"/>
      <c r="M31" s="126"/>
      <c r="N31" s="126"/>
      <c r="O31" s="126"/>
      <c r="P31" s="121">
        <f t="shared" si="2"/>
        <v>559143.81000000006</v>
      </c>
    </row>
    <row r="32" spans="1:18" ht="25.5" x14ac:dyDescent="0.25">
      <c r="A32" s="111" t="s">
        <v>393</v>
      </c>
      <c r="B32" s="112">
        <v>19251381</v>
      </c>
      <c r="C32" s="112">
        <v>19251381</v>
      </c>
      <c r="D32" s="126">
        <v>948489.47</v>
      </c>
      <c r="E32" s="126">
        <v>917670.98</v>
      </c>
      <c r="F32" s="126">
        <v>1039697.62</v>
      </c>
      <c r="G32" s="126">
        <v>1198325.01</v>
      </c>
      <c r="H32" s="126">
        <v>894538.71</v>
      </c>
      <c r="I32" s="126">
        <v>999092.95</v>
      </c>
      <c r="J32" s="126"/>
      <c r="K32" s="126"/>
      <c r="L32" s="126"/>
      <c r="M32" s="126"/>
      <c r="N32" s="126"/>
      <c r="O32" s="126"/>
      <c r="P32" s="121">
        <f t="shared" si="2"/>
        <v>5997814.7400000002</v>
      </c>
    </row>
    <row r="33" spans="1:17" ht="25.5" x14ac:dyDescent="0.25">
      <c r="A33" s="111" t="s">
        <v>394</v>
      </c>
      <c r="B33" s="121">
        <v>0</v>
      </c>
      <c r="C33" s="121">
        <v>0</v>
      </c>
      <c r="D33" s="126">
        <v>0</v>
      </c>
      <c r="E33" s="126">
        <v>0</v>
      </c>
      <c r="F33" s="126">
        <v>0</v>
      </c>
      <c r="G33" s="126">
        <v>0</v>
      </c>
      <c r="H33" s="126">
        <v>0</v>
      </c>
      <c r="I33" s="126">
        <v>0</v>
      </c>
      <c r="J33" s="126"/>
      <c r="K33" s="126"/>
      <c r="L33" s="126"/>
      <c r="M33" s="126"/>
      <c r="N33" s="126"/>
      <c r="O33" s="126"/>
      <c r="P33" s="121">
        <f t="shared" si="2"/>
        <v>0</v>
      </c>
    </row>
    <row r="34" spans="1:17" x14ac:dyDescent="0.25">
      <c r="A34" s="111" t="s">
        <v>395</v>
      </c>
      <c r="B34" s="112">
        <v>23402367.41</v>
      </c>
      <c r="C34" s="112">
        <v>23402367.41</v>
      </c>
      <c r="D34" s="126">
        <v>144987.88</v>
      </c>
      <c r="E34" s="126">
        <v>461734.52999999997</v>
      </c>
      <c r="F34" s="126">
        <v>771292.76</v>
      </c>
      <c r="G34" s="126">
        <v>221142.73</v>
      </c>
      <c r="H34" s="125">
        <v>453722.4</v>
      </c>
      <c r="I34" s="125">
        <v>1234160.68</v>
      </c>
      <c r="J34" s="125"/>
      <c r="K34" s="125"/>
      <c r="L34" s="125"/>
      <c r="M34" s="125"/>
      <c r="N34" s="125"/>
      <c r="O34" s="125"/>
      <c r="P34" s="121">
        <f t="shared" si="2"/>
        <v>3287040.9799999995</v>
      </c>
    </row>
    <row r="35" spans="1:17" x14ac:dyDescent="0.25">
      <c r="A35" s="115" t="s">
        <v>396</v>
      </c>
      <c r="B35" s="116">
        <v>1318535606.306</v>
      </c>
      <c r="C35" s="116">
        <v>1318535606.306</v>
      </c>
      <c r="D35" s="116">
        <v>4167275</v>
      </c>
      <c r="E35" s="116">
        <v>115000</v>
      </c>
      <c r="F35" s="116">
        <v>2625000</v>
      </c>
      <c r="G35" s="116">
        <v>1200915</v>
      </c>
      <c r="H35" s="116">
        <v>1607749.94</v>
      </c>
      <c r="I35" s="116">
        <v>1015000</v>
      </c>
      <c r="J35" s="116"/>
      <c r="K35" s="116"/>
      <c r="L35" s="116"/>
      <c r="M35" s="116"/>
      <c r="N35" s="116"/>
      <c r="O35" s="116"/>
      <c r="P35" s="143">
        <f>SUM(D35:O35)</f>
        <v>10730939.939999999</v>
      </c>
    </row>
    <row r="36" spans="1:17" ht="17.25" customHeight="1" x14ac:dyDescent="0.25">
      <c r="A36" s="111" t="s">
        <v>397</v>
      </c>
      <c r="B36" s="121">
        <v>20000000</v>
      </c>
      <c r="C36" s="121">
        <v>20000000</v>
      </c>
      <c r="D36" s="126">
        <v>132000</v>
      </c>
      <c r="E36" s="126">
        <v>115000</v>
      </c>
      <c r="F36" s="126">
        <v>2625000</v>
      </c>
      <c r="G36" s="126">
        <v>1200915</v>
      </c>
      <c r="H36" s="126">
        <v>1607749.94</v>
      </c>
      <c r="I36" s="126">
        <v>1015000</v>
      </c>
      <c r="J36" s="126"/>
      <c r="K36" s="126"/>
      <c r="L36" s="126"/>
      <c r="M36" s="126"/>
      <c r="N36" s="126"/>
      <c r="O36" s="126"/>
      <c r="P36" s="121">
        <f>SUM(D36:O36)</f>
        <v>6695664.9399999995</v>
      </c>
    </row>
    <row r="37" spans="1:17" ht="25.5" x14ac:dyDescent="0.25">
      <c r="A37" s="111" t="s">
        <v>398</v>
      </c>
      <c r="B37" s="121">
        <v>0</v>
      </c>
      <c r="C37" s="121">
        <v>0</v>
      </c>
      <c r="D37" s="126">
        <v>0</v>
      </c>
      <c r="E37" s="126">
        <v>0</v>
      </c>
      <c r="F37" s="126">
        <v>0</v>
      </c>
      <c r="G37" s="126">
        <v>0</v>
      </c>
      <c r="H37" s="126">
        <v>0</v>
      </c>
      <c r="I37" s="126">
        <v>0</v>
      </c>
      <c r="J37" s="126"/>
      <c r="K37" s="126"/>
      <c r="L37" s="126"/>
      <c r="M37" s="126"/>
      <c r="N37" s="126"/>
      <c r="O37" s="126"/>
      <c r="P37" s="121">
        <f t="shared" si="2"/>
        <v>0</v>
      </c>
    </row>
    <row r="38" spans="1:17" ht="25.5" x14ac:dyDescent="0.25">
      <c r="A38" s="111" t="s">
        <v>399</v>
      </c>
      <c r="B38" s="121">
        <v>0</v>
      </c>
      <c r="C38" s="121">
        <v>0</v>
      </c>
      <c r="D38" s="126">
        <v>0</v>
      </c>
      <c r="E38" s="126">
        <v>0</v>
      </c>
      <c r="F38" s="126">
        <v>0</v>
      </c>
      <c r="G38" s="126">
        <v>0</v>
      </c>
      <c r="H38" s="126">
        <v>0</v>
      </c>
      <c r="I38" s="126">
        <v>0</v>
      </c>
      <c r="J38" s="126"/>
      <c r="K38" s="126"/>
      <c r="L38" s="126"/>
      <c r="M38" s="126"/>
      <c r="N38" s="126"/>
      <c r="O38" s="126"/>
      <c r="P38" s="121">
        <f t="shared" si="2"/>
        <v>0</v>
      </c>
    </row>
    <row r="39" spans="1:17" ht="25.5" x14ac:dyDescent="0.25">
      <c r="A39" s="111" t="s">
        <v>400</v>
      </c>
      <c r="B39" s="121">
        <v>0</v>
      </c>
      <c r="C39" s="121">
        <v>0</v>
      </c>
      <c r="D39" s="126">
        <v>0</v>
      </c>
      <c r="E39" s="126">
        <v>0</v>
      </c>
      <c r="F39" s="126">
        <v>0</v>
      </c>
      <c r="G39" s="126">
        <v>0</v>
      </c>
      <c r="H39" s="126">
        <v>0</v>
      </c>
      <c r="I39" s="126">
        <v>0</v>
      </c>
      <c r="J39" s="126"/>
      <c r="K39" s="126"/>
      <c r="L39" s="126"/>
      <c r="M39" s="126"/>
      <c r="N39" s="126"/>
      <c r="O39" s="126"/>
      <c r="P39" s="121">
        <f t="shared" si="2"/>
        <v>0</v>
      </c>
    </row>
    <row r="40" spans="1:17" ht="25.5" x14ac:dyDescent="0.25">
      <c r="A40" s="111" t="s">
        <v>401</v>
      </c>
      <c r="B40" s="121">
        <v>0</v>
      </c>
      <c r="C40" s="121">
        <v>0</v>
      </c>
      <c r="D40" s="126">
        <v>0</v>
      </c>
      <c r="E40" s="126">
        <v>0</v>
      </c>
      <c r="F40" s="126">
        <v>0</v>
      </c>
      <c r="G40" s="126">
        <v>0</v>
      </c>
      <c r="H40" s="126">
        <v>0</v>
      </c>
      <c r="I40" s="126">
        <v>0</v>
      </c>
      <c r="J40" s="126"/>
      <c r="K40" s="126"/>
      <c r="L40" s="126"/>
      <c r="M40" s="126"/>
      <c r="N40" s="126"/>
      <c r="O40" s="126"/>
      <c r="P40" s="121">
        <f t="shared" si="2"/>
        <v>0</v>
      </c>
    </row>
    <row r="41" spans="1:17" ht="17.25" customHeight="1" x14ac:dyDescent="0.25">
      <c r="A41" s="111" t="s">
        <v>402</v>
      </c>
      <c r="B41" s="121">
        <v>8974556.3060000017</v>
      </c>
      <c r="C41" s="121">
        <v>8974556.3060000017</v>
      </c>
      <c r="D41" s="126">
        <v>4035275</v>
      </c>
      <c r="E41" s="126">
        <v>0</v>
      </c>
      <c r="F41" s="126">
        <v>0</v>
      </c>
      <c r="G41" s="126">
        <v>0</v>
      </c>
      <c r="H41" s="126">
        <v>0</v>
      </c>
      <c r="I41" s="126">
        <v>0</v>
      </c>
      <c r="J41" s="126"/>
      <c r="K41" s="126"/>
      <c r="L41" s="126"/>
      <c r="M41" s="126"/>
      <c r="N41" s="126"/>
      <c r="O41" s="126"/>
      <c r="P41" s="121">
        <f t="shared" si="2"/>
        <v>4035275</v>
      </c>
    </row>
    <row r="42" spans="1:17" ht="25.5" x14ac:dyDescent="0.25">
      <c r="A42" s="111" t="s">
        <v>403</v>
      </c>
      <c r="B42" s="121">
        <v>1289561050</v>
      </c>
      <c r="C42" s="121">
        <v>1289561050</v>
      </c>
      <c r="D42" s="126">
        <v>0</v>
      </c>
      <c r="E42" s="126">
        <v>0</v>
      </c>
      <c r="F42" s="126">
        <v>0</v>
      </c>
      <c r="G42" s="126">
        <v>0</v>
      </c>
      <c r="H42" s="126">
        <v>0</v>
      </c>
      <c r="I42" s="126">
        <v>0</v>
      </c>
      <c r="J42" s="126"/>
      <c r="K42" s="126"/>
      <c r="L42" s="126"/>
      <c r="M42" s="126"/>
      <c r="N42" s="126"/>
      <c r="O42" s="126"/>
      <c r="P42" s="121">
        <f t="shared" si="2"/>
        <v>0</v>
      </c>
    </row>
    <row r="43" spans="1:17" s="148" customFormat="1" x14ac:dyDescent="0.25">
      <c r="A43" s="115" t="s">
        <v>404</v>
      </c>
      <c r="B43" s="116">
        <v>228978342.5</v>
      </c>
      <c r="C43" s="116">
        <v>228978342.5</v>
      </c>
      <c r="D43" s="116">
        <v>1100730.8999999999</v>
      </c>
      <c r="E43" s="116">
        <v>391522</v>
      </c>
      <c r="F43" s="116">
        <v>4507786.32</v>
      </c>
      <c r="G43" s="116">
        <v>1386080.9</v>
      </c>
      <c r="H43" s="116">
        <v>4555457.0999999996</v>
      </c>
      <c r="I43" s="116">
        <v>2257417.9699999997</v>
      </c>
      <c r="J43" s="116"/>
      <c r="K43" s="116"/>
      <c r="L43" s="116"/>
      <c r="M43" s="116"/>
      <c r="N43" s="116"/>
      <c r="O43" s="116"/>
      <c r="P43" s="143">
        <f>SUM(D43:O43)</f>
        <v>14198995.190000001</v>
      </c>
      <c r="Q43" s="147"/>
    </row>
    <row r="44" spans="1:17" x14ac:dyDescent="0.25">
      <c r="A44" s="111" t="s">
        <v>405</v>
      </c>
      <c r="B44" s="121">
        <v>0</v>
      </c>
      <c r="C44" s="121">
        <v>0</v>
      </c>
      <c r="D44" s="126">
        <v>0</v>
      </c>
      <c r="E44" s="126">
        <v>0</v>
      </c>
      <c r="F44" s="126">
        <v>0</v>
      </c>
      <c r="G44" s="126">
        <v>0</v>
      </c>
      <c r="H44" s="126">
        <v>0</v>
      </c>
      <c r="I44" s="126">
        <v>0</v>
      </c>
      <c r="J44" s="126"/>
      <c r="K44" s="126"/>
      <c r="L44" s="126"/>
      <c r="M44" s="126"/>
      <c r="N44" s="126"/>
      <c r="O44" s="126"/>
      <c r="P44" s="121">
        <f t="shared" si="2"/>
        <v>0</v>
      </c>
      <c r="Q44" s="137"/>
    </row>
    <row r="45" spans="1:17" ht="25.5" x14ac:dyDescent="0.25">
      <c r="A45" s="111" t="s">
        <v>406</v>
      </c>
      <c r="B45" s="121">
        <v>0</v>
      </c>
      <c r="C45" s="121">
        <v>0</v>
      </c>
      <c r="D45" s="126">
        <v>0</v>
      </c>
      <c r="E45" s="126">
        <v>0</v>
      </c>
      <c r="F45" s="126">
        <v>0</v>
      </c>
      <c r="G45" s="126">
        <v>0</v>
      </c>
      <c r="H45" s="126">
        <v>0</v>
      </c>
      <c r="I45" s="126">
        <v>0</v>
      </c>
      <c r="J45" s="126"/>
      <c r="K45" s="126"/>
      <c r="L45" s="126"/>
      <c r="M45" s="126"/>
      <c r="N45" s="126"/>
      <c r="O45" s="126"/>
      <c r="P45" s="121">
        <f t="shared" si="2"/>
        <v>0</v>
      </c>
    </row>
    <row r="46" spans="1:17" ht="25.5" x14ac:dyDescent="0.25">
      <c r="A46" s="111" t="s">
        <v>407</v>
      </c>
      <c r="B46" s="121">
        <v>228978342.5</v>
      </c>
      <c r="C46" s="121">
        <v>228978342.5</v>
      </c>
      <c r="D46" s="126">
        <v>1100730.8999999999</v>
      </c>
      <c r="E46" s="126">
        <v>391522</v>
      </c>
      <c r="F46" s="126">
        <v>4507786.32</v>
      </c>
      <c r="G46" s="126">
        <v>1386080.9</v>
      </c>
      <c r="H46" s="126">
        <v>4555457.0999999996</v>
      </c>
      <c r="I46" s="126">
        <v>2257417.9699999997</v>
      </c>
      <c r="J46" s="126"/>
      <c r="K46" s="126"/>
      <c r="L46" s="126"/>
      <c r="M46" s="126"/>
      <c r="N46" s="126"/>
      <c r="O46" s="126"/>
      <c r="P46" s="121">
        <f t="shared" si="2"/>
        <v>14198995.190000001</v>
      </c>
    </row>
    <row r="47" spans="1:17" ht="25.5" x14ac:dyDescent="0.25">
      <c r="A47" s="111" t="s">
        <v>408</v>
      </c>
      <c r="B47" s="121">
        <v>0</v>
      </c>
      <c r="C47" s="121">
        <v>0</v>
      </c>
      <c r="D47" s="126">
        <v>0</v>
      </c>
      <c r="E47" s="126">
        <v>0</v>
      </c>
      <c r="F47" s="126">
        <v>0</v>
      </c>
      <c r="G47" s="126">
        <v>0</v>
      </c>
      <c r="H47" s="126">
        <v>0</v>
      </c>
      <c r="I47" s="126">
        <v>0</v>
      </c>
      <c r="J47" s="126"/>
      <c r="K47" s="126"/>
      <c r="L47" s="126"/>
      <c r="M47" s="126"/>
      <c r="N47" s="126"/>
      <c r="O47" s="126"/>
      <c r="P47" s="121">
        <f t="shared" si="2"/>
        <v>0</v>
      </c>
    </row>
    <row r="48" spans="1:17" ht="25.5" x14ac:dyDescent="0.25">
      <c r="A48" s="111" t="s">
        <v>409</v>
      </c>
      <c r="B48" s="121">
        <v>0</v>
      </c>
      <c r="C48" s="121">
        <v>0</v>
      </c>
      <c r="D48" s="126">
        <v>0</v>
      </c>
      <c r="E48" s="126">
        <v>0</v>
      </c>
      <c r="F48" s="126">
        <v>0</v>
      </c>
      <c r="G48" s="126">
        <v>0</v>
      </c>
      <c r="H48" s="126">
        <v>0</v>
      </c>
      <c r="I48" s="126">
        <v>0</v>
      </c>
      <c r="J48" s="126"/>
      <c r="K48" s="126"/>
      <c r="L48" s="126"/>
      <c r="M48" s="126"/>
      <c r="N48" s="126"/>
      <c r="O48" s="126"/>
      <c r="P48" s="121">
        <f t="shared" si="2"/>
        <v>0</v>
      </c>
    </row>
    <row r="49" spans="1:17" x14ac:dyDescent="0.25">
      <c r="A49" s="111" t="s">
        <v>410</v>
      </c>
      <c r="B49" s="121">
        <v>0</v>
      </c>
      <c r="C49" s="121">
        <v>0</v>
      </c>
      <c r="D49" s="126">
        <v>0</v>
      </c>
      <c r="E49" s="126">
        <v>0</v>
      </c>
      <c r="F49" s="126">
        <v>0</v>
      </c>
      <c r="G49" s="126">
        <v>0</v>
      </c>
      <c r="H49" s="126">
        <v>0</v>
      </c>
      <c r="I49" s="126">
        <v>0</v>
      </c>
      <c r="J49" s="126"/>
      <c r="K49" s="126"/>
      <c r="L49" s="126"/>
      <c r="M49" s="126"/>
      <c r="N49" s="126"/>
      <c r="O49" s="126"/>
      <c r="P49" s="121">
        <f t="shared" si="2"/>
        <v>0</v>
      </c>
    </row>
    <row r="50" spans="1:17" ht="25.5" x14ac:dyDescent="0.25">
      <c r="A50" s="111" t="s">
        <v>411</v>
      </c>
      <c r="B50" s="121">
        <v>0</v>
      </c>
      <c r="C50" s="121">
        <v>0</v>
      </c>
      <c r="D50" s="126">
        <v>0</v>
      </c>
      <c r="E50" s="126">
        <v>0</v>
      </c>
      <c r="F50" s="126">
        <v>0</v>
      </c>
      <c r="G50" s="126">
        <v>0</v>
      </c>
      <c r="H50" s="126">
        <v>0</v>
      </c>
      <c r="I50" s="126">
        <v>0</v>
      </c>
      <c r="J50" s="126"/>
      <c r="K50" s="126"/>
      <c r="L50" s="126"/>
      <c r="M50" s="126"/>
      <c r="N50" s="126"/>
      <c r="O50" s="126"/>
      <c r="P50" s="121">
        <f t="shared" si="2"/>
        <v>0</v>
      </c>
    </row>
    <row r="51" spans="1:17" s="148" customFormat="1" x14ac:dyDescent="0.25">
      <c r="A51" s="115" t="s">
        <v>412</v>
      </c>
      <c r="B51" s="116">
        <v>157532059.29666668</v>
      </c>
      <c r="C51" s="116">
        <v>157532059.29666668</v>
      </c>
      <c r="D51" s="116">
        <v>11641397.24</v>
      </c>
      <c r="E51" s="116">
        <v>2445397.27</v>
      </c>
      <c r="F51" s="116">
        <v>932049.11</v>
      </c>
      <c r="G51" s="116">
        <v>3506769.7399999998</v>
      </c>
      <c r="H51" s="116">
        <v>2696601.1</v>
      </c>
      <c r="I51" s="116">
        <v>16110016.390000001</v>
      </c>
      <c r="J51" s="116"/>
      <c r="K51" s="116"/>
      <c r="L51" s="116"/>
      <c r="M51" s="116"/>
      <c r="N51" s="116"/>
      <c r="O51" s="116"/>
      <c r="P51" s="143">
        <f>SUM(D51:O51)</f>
        <v>37332230.850000001</v>
      </c>
      <c r="Q51" s="149"/>
    </row>
    <row r="52" spans="1:17" x14ac:dyDescent="0.25">
      <c r="A52" s="111" t="s">
        <v>413</v>
      </c>
      <c r="B52" s="121">
        <v>61965927.706666678</v>
      </c>
      <c r="C52" s="121">
        <v>61965927.706666678</v>
      </c>
      <c r="D52" s="126">
        <v>11641397.24</v>
      </c>
      <c r="E52" s="126">
        <v>68284.899999999994</v>
      </c>
      <c r="F52" s="126">
        <v>225506.06</v>
      </c>
      <c r="G52" s="126">
        <v>182202.34</v>
      </c>
      <c r="H52" s="126">
        <v>2427061.38</v>
      </c>
      <c r="I52" s="126">
        <v>4157116.85</v>
      </c>
      <c r="J52" s="126"/>
      <c r="K52" s="126"/>
      <c r="L52" s="126"/>
      <c r="M52" s="126"/>
      <c r="N52" s="126"/>
      <c r="O52" s="126"/>
      <c r="P52" s="121">
        <f t="shared" si="2"/>
        <v>18701568.770000003</v>
      </c>
    </row>
    <row r="53" spans="1:17" ht="25.5" x14ac:dyDescent="0.25">
      <c r="A53" s="111" t="s">
        <v>414</v>
      </c>
      <c r="B53" s="121">
        <v>3692105.59</v>
      </c>
      <c r="C53" s="121">
        <v>3692105.59</v>
      </c>
      <c r="D53" s="126">
        <v>0</v>
      </c>
      <c r="E53" s="126">
        <v>0</v>
      </c>
      <c r="F53" s="126">
        <v>69933.05</v>
      </c>
      <c r="G53" s="126">
        <v>0</v>
      </c>
      <c r="H53" s="126">
        <v>269539.72000000003</v>
      </c>
      <c r="I53" s="126">
        <v>0</v>
      </c>
      <c r="J53" s="126"/>
      <c r="K53" s="126"/>
      <c r="L53" s="126"/>
      <c r="M53" s="126"/>
      <c r="N53" s="126"/>
      <c r="O53" s="126"/>
      <c r="P53" s="121">
        <f t="shared" si="2"/>
        <v>339472.77</v>
      </c>
    </row>
    <row r="54" spans="1:17" ht="25.5" x14ac:dyDescent="0.25">
      <c r="A54" s="111" t="s">
        <v>415</v>
      </c>
      <c r="B54" s="121">
        <v>0</v>
      </c>
      <c r="C54" s="121">
        <v>0</v>
      </c>
      <c r="D54" s="126">
        <v>0</v>
      </c>
      <c r="E54" s="126">
        <v>0</v>
      </c>
      <c r="F54" s="126">
        <v>0</v>
      </c>
      <c r="G54" s="126">
        <v>0</v>
      </c>
      <c r="H54" s="126">
        <v>0</v>
      </c>
      <c r="I54" s="126">
        <v>0</v>
      </c>
      <c r="J54" s="126"/>
      <c r="K54" s="126"/>
      <c r="L54" s="126"/>
      <c r="M54" s="126"/>
      <c r="N54" s="126"/>
      <c r="O54" s="126"/>
      <c r="P54" s="121">
        <f t="shared" si="2"/>
        <v>0</v>
      </c>
    </row>
    <row r="55" spans="1:17" ht="25.5" x14ac:dyDescent="0.25">
      <c r="A55" s="111" t="s">
        <v>416</v>
      </c>
      <c r="B55" s="121">
        <v>52586080</v>
      </c>
      <c r="C55" s="121">
        <v>52586080</v>
      </c>
      <c r="D55" s="126">
        <v>0</v>
      </c>
      <c r="E55" s="126">
        <v>0</v>
      </c>
      <c r="F55" s="126">
        <v>0</v>
      </c>
      <c r="G55" s="126">
        <v>0</v>
      </c>
      <c r="H55" s="126">
        <v>0</v>
      </c>
      <c r="I55" s="126">
        <v>10595200</v>
      </c>
      <c r="J55" s="126"/>
      <c r="K55" s="126"/>
      <c r="L55" s="126"/>
      <c r="M55" s="126"/>
      <c r="N55" s="126"/>
      <c r="O55" s="126"/>
      <c r="P55" s="121">
        <f t="shared" si="2"/>
        <v>10595200</v>
      </c>
    </row>
    <row r="56" spans="1:17" x14ac:dyDescent="0.25">
      <c r="A56" s="111" t="s">
        <v>417</v>
      </c>
      <c r="B56" s="121">
        <v>29787946</v>
      </c>
      <c r="C56" s="121">
        <v>29787946</v>
      </c>
      <c r="D56" s="126">
        <v>0</v>
      </c>
      <c r="E56" s="126">
        <v>2377112.37</v>
      </c>
      <c r="F56" s="126">
        <v>636610</v>
      </c>
      <c r="G56" s="126">
        <v>3324567.4</v>
      </c>
      <c r="H56" s="126">
        <v>0</v>
      </c>
      <c r="I56" s="126">
        <v>0</v>
      </c>
      <c r="J56" s="126"/>
      <c r="K56" s="126"/>
      <c r="L56" s="126"/>
      <c r="M56" s="126"/>
      <c r="N56" s="126"/>
      <c r="O56" s="126"/>
      <c r="P56" s="121">
        <f t="shared" si="2"/>
        <v>6338289.7699999996</v>
      </c>
    </row>
    <row r="57" spans="1:17" x14ac:dyDescent="0.25">
      <c r="A57" s="111" t="s">
        <v>418</v>
      </c>
      <c r="B57" s="121">
        <v>9500000</v>
      </c>
      <c r="C57" s="121">
        <v>9500000</v>
      </c>
      <c r="D57" s="126">
        <v>0</v>
      </c>
      <c r="E57" s="126">
        <v>0</v>
      </c>
      <c r="F57" s="126">
        <v>0</v>
      </c>
      <c r="G57" s="126">
        <v>0</v>
      </c>
      <c r="H57" s="126">
        <v>0</v>
      </c>
      <c r="I57" s="126">
        <v>1357699.54</v>
      </c>
      <c r="J57" s="126"/>
      <c r="K57" s="126"/>
      <c r="L57" s="126"/>
      <c r="M57" s="126"/>
      <c r="N57" s="126"/>
      <c r="O57" s="126"/>
      <c r="P57" s="121">
        <f t="shared" si="2"/>
        <v>1357699.54</v>
      </c>
    </row>
    <row r="58" spans="1:17" x14ac:dyDescent="0.25">
      <c r="A58" s="111" t="s">
        <v>419</v>
      </c>
      <c r="B58" s="121">
        <v>0</v>
      </c>
      <c r="C58" s="121">
        <v>0</v>
      </c>
      <c r="D58" s="126">
        <v>0</v>
      </c>
      <c r="E58" s="126">
        <v>0</v>
      </c>
      <c r="F58" s="126">
        <v>0</v>
      </c>
      <c r="G58" s="126">
        <v>0</v>
      </c>
      <c r="H58" s="126">
        <v>0</v>
      </c>
      <c r="I58" s="126">
        <v>0</v>
      </c>
      <c r="J58" s="126"/>
      <c r="K58" s="126"/>
      <c r="L58" s="126"/>
      <c r="M58" s="126"/>
      <c r="N58" s="126"/>
      <c r="O58" s="126"/>
      <c r="P58" s="121">
        <f t="shared" si="2"/>
        <v>0</v>
      </c>
    </row>
    <row r="59" spans="1:17" x14ac:dyDescent="0.25">
      <c r="A59" s="111" t="s">
        <v>420</v>
      </c>
      <c r="B59" s="121">
        <v>0</v>
      </c>
      <c r="C59" s="121">
        <v>0</v>
      </c>
      <c r="D59" s="126">
        <v>0</v>
      </c>
      <c r="E59" s="126">
        <v>0</v>
      </c>
      <c r="F59" s="126">
        <v>0</v>
      </c>
      <c r="G59" s="126">
        <v>0</v>
      </c>
      <c r="H59" s="126">
        <v>0</v>
      </c>
      <c r="I59" s="126">
        <v>0</v>
      </c>
      <c r="J59" s="126"/>
      <c r="K59" s="126"/>
      <c r="L59" s="126"/>
      <c r="M59" s="126"/>
      <c r="N59" s="126"/>
      <c r="O59" s="126"/>
      <c r="P59" s="121">
        <f t="shared" si="2"/>
        <v>0</v>
      </c>
    </row>
    <row r="60" spans="1:17" ht="25.5" x14ac:dyDescent="0.25">
      <c r="A60" s="111" t="s">
        <v>421</v>
      </c>
      <c r="B60" s="121">
        <v>0</v>
      </c>
      <c r="C60" s="121">
        <v>0</v>
      </c>
      <c r="D60" s="126">
        <v>0</v>
      </c>
      <c r="E60" s="126">
        <v>0</v>
      </c>
      <c r="F60" s="126">
        <v>0</v>
      </c>
      <c r="G60" s="126">
        <v>0</v>
      </c>
      <c r="H60" s="126">
        <v>0</v>
      </c>
      <c r="I60" s="126">
        <v>0</v>
      </c>
      <c r="J60" s="126"/>
      <c r="K60" s="126"/>
      <c r="L60" s="126"/>
      <c r="M60" s="126"/>
      <c r="N60" s="126"/>
      <c r="O60" s="126"/>
      <c r="P60" s="121">
        <f t="shared" si="2"/>
        <v>0</v>
      </c>
    </row>
    <row r="61" spans="1:17" s="148" customFormat="1" x14ac:dyDescent="0.25">
      <c r="A61" s="115" t="s">
        <v>422</v>
      </c>
      <c r="B61" s="143">
        <v>669379393</v>
      </c>
      <c r="C61" s="143">
        <v>669379393</v>
      </c>
      <c r="D61" s="127">
        <v>0</v>
      </c>
      <c r="E61" s="127">
        <v>1137777.22</v>
      </c>
      <c r="F61" s="127">
        <v>0</v>
      </c>
      <c r="G61" s="127">
        <v>1818364.61</v>
      </c>
      <c r="H61" s="127">
        <v>0</v>
      </c>
      <c r="I61" s="127">
        <v>531711.01</v>
      </c>
      <c r="J61" s="127"/>
      <c r="K61" s="127"/>
      <c r="L61" s="127"/>
      <c r="M61" s="127"/>
      <c r="N61" s="127"/>
      <c r="O61" s="127"/>
      <c r="P61" s="143">
        <f>SUM(D61:O61)</f>
        <v>3487852.84</v>
      </c>
      <c r="Q61" s="149"/>
    </row>
    <row r="62" spans="1:17" x14ac:dyDescent="0.25">
      <c r="A62" s="111" t="s">
        <v>423</v>
      </c>
      <c r="B62" s="121">
        <v>664980893</v>
      </c>
      <c r="C62" s="121">
        <v>664980893</v>
      </c>
      <c r="D62" s="126">
        <v>0</v>
      </c>
      <c r="E62" s="126">
        <v>0</v>
      </c>
      <c r="F62" s="126">
        <v>0</v>
      </c>
      <c r="G62" s="126">
        <v>0</v>
      </c>
      <c r="H62" s="126">
        <v>0</v>
      </c>
      <c r="I62" s="126">
        <v>0</v>
      </c>
      <c r="J62" s="126"/>
      <c r="K62" s="126"/>
      <c r="L62" s="126"/>
      <c r="M62" s="126"/>
      <c r="N62" s="126"/>
      <c r="O62" s="126"/>
      <c r="P62" s="121">
        <f t="shared" si="2"/>
        <v>0</v>
      </c>
    </row>
    <row r="63" spans="1:17" x14ac:dyDescent="0.25">
      <c r="A63" s="111" t="s">
        <v>424</v>
      </c>
      <c r="B63" s="121">
        <v>0</v>
      </c>
      <c r="C63" s="121">
        <v>0</v>
      </c>
      <c r="D63" s="125">
        <v>0</v>
      </c>
      <c r="E63" s="125">
        <v>0</v>
      </c>
      <c r="F63" s="125">
        <v>0</v>
      </c>
      <c r="G63" s="125">
        <v>0</v>
      </c>
      <c r="H63" s="126">
        <v>0</v>
      </c>
      <c r="I63" s="126">
        <v>0</v>
      </c>
      <c r="J63" s="126"/>
      <c r="K63" s="126"/>
      <c r="L63" s="126"/>
      <c r="M63" s="126"/>
      <c r="N63" s="126"/>
      <c r="O63" s="126"/>
      <c r="P63" s="121">
        <f t="shared" si="2"/>
        <v>0</v>
      </c>
    </row>
    <row r="64" spans="1:17" x14ac:dyDescent="0.25">
      <c r="A64" s="111" t="s">
        <v>425</v>
      </c>
      <c r="B64" s="121">
        <v>4398500</v>
      </c>
      <c r="C64" s="121">
        <v>4398500</v>
      </c>
      <c r="D64" s="126">
        <v>0</v>
      </c>
      <c r="E64" s="126">
        <v>1137777.22</v>
      </c>
      <c r="F64" s="126">
        <v>0</v>
      </c>
      <c r="G64" s="126">
        <v>1818364.61</v>
      </c>
      <c r="H64" s="126">
        <v>0</v>
      </c>
      <c r="I64" s="126">
        <v>531711.01</v>
      </c>
      <c r="J64" s="126"/>
      <c r="K64" s="126"/>
      <c r="L64" s="126"/>
      <c r="M64" s="126"/>
      <c r="N64" s="126"/>
      <c r="O64" s="126"/>
      <c r="P64" s="121">
        <f t="shared" si="2"/>
        <v>3487852.84</v>
      </c>
    </row>
    <row r="65" spans="1:17" ht="25.5" x14ac:dyDescent="0.25">
      <c r="A65" s="111" t="s">
        <v>426</v>
      </c>
      <c r="B65" s="121">
        <v>0</v>
      </c>
      <c r="C65" s="121">
        <v>0</v>
      </c>
      <c r="D65" s="126">
        <v>0</v>
      </c>
      <c r="E65" s="126">
        <v>0</v>
      </c>
      <c r="F65" s="126">
        <v>0</v>
      </c>
      <c r="G65" s="126">
        <v>0</v>
      </c>
      <c r="H65" s="126">
        <v>0</v>
      </c>
      <c r="I65" s="126">
        <v>0</v>
      </c>
      <c r="J65" s="126"/>
      <c r="K65" s="126"/>
      <c r="L65" s="126"/>
      <c r="M65" s="126"/>
      <c r="N65" s="126"/>
      <c r="O65" s="126"/>
      <c r="P65" s="121">
        <f t="shared" si="2"/>
        <v>0</v>
      </c>
    </row>
    <row r="66" spans="1:17" s="148" customFormat="1" ht="25.5" x14ac:dyDescent="0.25">
      <c r="A66" s="115" t="s">
        <v>427</v>
      </c>
      <c r="B66" s="127">
        <v>0</v>
      </c>
      <c r="C66" s="127">
        <v>0</v>
      </c>
      <c r="D66" s="127">
        <v>0</v>
      </c>
      <c r="E66" s="127">
        <v>0</v>
      </c>
      <c r="F66" s="127">
        <v>0</v>
      </c>
      <c r="G66" s="127">
        <v>0</v>
      </c>
      <c r="H66" s="127">
        <v>0</v>
      </c>
      <c r="I66" s="127">
        <v>0</v>
      </c>
      <c r="J66" s="127"/>
      <c r="K66" s="127"/>
      <c r="L66" s="127"/>
      <c r="M66" s="127"/>
      <c r="N66" s="127"/>
      <c r="O66" s="127"/>
      <c r="P66" s="143">
        <f>SUM(D66:O66)</f>
        <v>0</v>
      </c>
      <c r="Q66" s="149"/>
    </row>
    <row r="67" spans="1:17" x14ac:dyDescent="0.25">
      <c r="A67" s="111" t="s">
        <v>428</v>
      </c>
      <c r="B67" s="121">
        <v>0</v>
      </c>
      <c r="C67" s="121">
        <v>0</v>
      </c>
      <c r="D67" s="126">
        <v>0</v>
      </c>
      <c r="E67" s="126">
        <v>0</v>
      </c>
      <c r="F67" s="126">
        <v>0</v>
      </c>
      <c r="G67" s="126">
        <v>0</v>
      </c>
      <c r="H67" s="126">
        <v>0</v>
      </c>
      <c r="I67" s="126">
        <v>0</v>
      </c>
      <c r="J67" s="126"/>
      <c r="K67" s="126"/>
      <c r="L67" s="126"/>
      <c r="M67" s="126"/>
      <c r="N67" s="126"/>
      <c r="O67" s="126"/>
      <c r="P67" s="121">
        <f t="shared" si="2"/>
        <v>0</v>
      </c>
    </row>
    <row r="68" spans="1:17" ht="25.5" x14ac:dyDescent="0.25">
      <c r="A68" s="111" t="s">
        <v>429</v>
      </c>
      <c r="B68" s="121">
        <v>0</v>
      </c>
      <c r="C68" s="121">
        <v>0</v>
      </c>
      <c r="D68" s="126">
        <v>0</v>
      </c>
      <c r="E68" s="126">
        <v>0</v>
      </c>
      <c r="F68" s="126">
        <v>0</v>
      </c>
      <c r="G68" s="126">
        <v>0</v>
      </c>
      <c r="H68" s="126">
        <v>0</v>
      </c>
      <c r="I68" s="126">
        <v>0</v>
      </c>
      <c r="J68" s="126"/>
      <c r="K68" s="126"/>
      <c r="L68" s="126"/>
      <c r="M68" s="126"/>
      <c r="N68" s="126"/>
      <c r="O68" s="126"/>
      <c r="P68" s="121">
        <f t="shared" si="2"/>
        <v>0</v>
      </c>
    </row>
    <row r="69" spans="1:17" s="148" customFormat="1" x14ac:dyDescent="0.25">
      <c r="A69" s="115" t="s">
        <v>430</v>
      </c>
      <c r="B69" s="127">
        <v>0</v>
      </c>
      <c r="C69" s="127">
        <v>0</v>
      </c>
      <c r="D69" s="127">
        <v>0</v>
      </c>
      <c r="E69" s="127">
        <v>0</v>
      </c>
      <c r="F69" s="127">
        <v>0</v>
      </c>
      <c r="G69" s="127">
        <v>0</v>
      </c>
      <c r="H69" s="127">
        <v>0</v>
      </c>
      <c r="I69" s="127">
        <v>0</v>
      </c>
      <c r="J69" s="127"/>
      <c r="K69" s="127"/>
      <c r="L69" s="127"/>
      <c r="M69" s="127"/>
      <c r="N69" s="127"/>
      <c r="O69" s="127"/>
      <c r="P69" s="143">
        <f>SUM(D69:O69)</f>
        <v>0</v>
      </c>
      <c r="Q69" s="149"/>
    </row>
    <row r="70" spans="1:17" x14ac:dyDescent="0.25">
      <c r="A70" s="111" t="s">
        <v>431</v>
      </c>
      <c r="B70" s="121">
        <v>0</v>
      </c>
      <c r="C70" s="121">
        <v>0</v>
      </c>
      <c r="D70" s="126">
        <v>0</v>
      </c>
      <c r="E70" s="126">
        <v>0</v>
      </c>
      <c r="F70" s="126">
        <v>0</v>
      </c>
      <c r="G70" s="126">
        <v>0</v>
      </c>
      <c r="H70" s="126">
        <v>0</v>
      </c>
      <c r="I70" s="126">
        <v>0</v>
      </c>
      <c r="J70" s="126"/>
      <c r="K70" s="126"/>
      <c r="L70" s="126"/>
      <c r="M70" s="126"/>
      <c r="N70" s="126"/>
      <c r="O70" s="126"/>
      <c r="P70" s="121">
        <f t="shared" si="2"/>
        <v>0</v>
      </c>
    </row>
    <row r="71" spans="1:17" x14ac:dyDescent="0.25">
      <c r="A71" s="111" t="s">
        <v>432</v>
      </c>
      <c r="B71" s="121">
        <v>0</v>
      </c>
      <c r="C71" s="121">
        <v>0</v>
      </c>
      <c r="D71" s="126">
        <v>0</v>
      </c>
      <c r="E71" s="126">
        <v>0</v>
      </c>
      <c r="F71" s="126">
        <v>0</v>
      </c>
      <c r="G71" s="126">
        <v>0</v>
      </c>
      <c r="H71" s="126">
        <v>0</v>
      </c>
      <c r="I71" s="126">
        <v>0</v>
      </c>
      <c r="J71" s="126"/>
      <c r="K71" s="126"/>
      <c r="L71" s="126"/>
      <c r="M71" s="126"/>
      <c r="N71" s="126"/>
      <c r="O71" s="126"/>
      <c r="P71" s="121">
        <f t="shared" si="2"/>
        <v>0</v>
      </c>
    </row>
    <row r="72" spans="1:17" ht="25.5" x14ac:dyDescent="0.25">
      <c r="A72" s="111" t="s">
        <v>433</v>
      </c>
      <c r="B72" s="121">
        <v>0</v>
      </c>
      <c r="C72" s="121">
        <v>0</v>
      </c>
      <c r="D72" s="126">
        <v>0</v>
      </c>
      <c r="E72" s="126">
        <v>0</v>
      </c>
      <c r="F72" s="126">
        <v>0</v>
      </c>
      <c r="G72" s="126">
        <v>0</v>
      </c>
      <c r="H72" s="126">
        <v>0</v>
      </c>
      <c r="I72" s="126">
        <v>0</v>
      </c>
      <c r="J72" s="126"/>
      <c r="K72" s="126"/>
      <c r="L72" s="126"/>
      <c r="M72" s="126"/>
      <c r="N72" s="126"/>
      <c r="O72" s="126"/>
      <c r="P72" s="121">
        <f t="shared" si="2"/>
        <v>0</v>
      </c>
    </row>
    <row r="73" spans="1:17" x14ac:dyDescent="0.25">
      <c r="A73" s="111"/>
      <c r="B73" s="121"/>
      <c r="C73" s="121"/>
      <c r="D73" s="126"/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1"/>
    </row>
    <row r="74" spans="1:17" ht="15.95" customHeight="1" x14ac:dyDescent="0.25">
      <c r="A74" s="118" t="s">
        <v>434</v>
      </c>
      <c r="B74" s="119">
        <f t="shared" ref="B74:P74" si="3">B51+B43+B35+B25+B15+B9+B61</f>
        <v>4219452477.1931343</v>
      </c>
      <c r="C74" s="119">
        <f t="shared" si="3"/>
        <v>4219452477.1931343</v>
      </c>
      <c r="D74" s="119">
        <f t="shared" si="3"/>
        <v>134642854.93000001</v>
      </c>
      <c r="E74" s="119">
        <f t="shared" si="3"/>
        <v>110636740</v>
      </c>
      <c r="F74" s="119">
        <f t="shared" si="3"/>
        <v>125240742.06</v>
      </c>
      <c r="G74" s="119">
        <f t="shared" si="3"/>
        <v>117430710.3</v>
      </c>
      <c r="H74" s="119">
        <f t="shared" si="3"/>
        <v>127860344.83</v>
      </c>
      <c r="I74" s="119">
        <f t="shared" si="3"/>
        <v>192847243.79999998</v>
      </c>
      <c r="J74" s="119">
        <f t="shared" si="3"/>
        <v>0</v>
      </c>
      <c r="K74" s="119">
        <f t="shared" si="3"/>
        <v>0</v>
      </c>
      <c r="L74" s="119">
        <f t="shared" si="3"/>
        <v>0</v>
      </c>
      <c r="M74" s="119">
        <f t="shared" si="3"/>
        <v>0</v>
      </c>
      <c r="N74" s="119">
        <f t="shared" si="3"/>
        <v>0</v>
      </c>
      <c r="O74" s="119">
        <f t="shared" si="3"/>
        <v>0</v>
      </c>
      <c r="P74" s="119">
        <f t="shared" si="3"/>
        <v>808658635.92000008</v>
      </c>
      <c r="Q74" s="94"/>
    </row>
    <row r="75" spans="1:17" x14ac:dyDescent="0.25">
      <c r="A75" s="113" t="s">
        <v>367</v>
      </c>
      <c r="B75" s="117"/>
      <c r="C75" s="117"/>
      <c r="D75" s="117"/>
      <c r="E75" s="140"/>
      <c r="F75" s="141"/>
      <c r="G75" s="141"/>
      <c r="H75" s="128"/>
      <c r="I75" s="128"/>
      <c r="J75" s="128"/>
      <c r="K75" s="128"/>
      <c r="L75" s="128"/>
      <c r="M75" s="128"/>
      <c r="N75" s="128"/>
      <c r="O75" s="128"/>
      <c r="P75" s="128"/>
      <c r="Q75" s="137"/>
    </row>
    <row r="76" spans="1:17" x14ac:dyDescent="0.25">
      <c r="A76" s="115" t="s">
        <v>435</v>
      </c>
      <c r="B76" s="127">
        <f t="shared" ref="B76:I76" si="4">SUM(B77:B78)</f>
        <v>0</v>
      </c>
      <c r="C76" s="127">
        <f t="shared" si="4"/>
        <v>0</v>
      </c>
      <c r="D76" s="127">
        <f t="shared" si="4"/>
        <v>232660122.10000002</v>
      </c>
      <c r="E76" s="127">
        <f t="shared" si="4"/>
        <v>56863145.019999981</v>
      </c>
      <c r="F76" s="127">
        <f t="shared" si="4"/>
        <v>0</v>
      </c>
      <c r="G76" s="127">
        <f t="shared" si="4"/>
        <v>5076182.7399998903</v>
      </c>
      <c r="H76" s="127">
        <f t="shared" si="4"/>
        <v>216398897.4000001</v>
      </c>
      <c r="I76" s="127">
        <f t="shared" si="4"/>
        <v>85676323.810000181</v>
      </c>
      <c r="J76" s="127">
        <v>0</v>
      </c>
      <c r="K76" s="127">
        <v>0</v>
      </c>
      <c r="L76" s="127">
        <v>0</v>
      </c>
      <c r="M76" s="127">
        <v>0</v>
      </c>
      <c r="N76" s="127">
        <v>0</v>
      </c>
      <c r="O76" s="127">
        <v>0</v>
      </c>
      <c r="P76" s="143">
        <f>SUM(D76:O76)</f>
        <v>596674671.07000017</v>
      </c>
    </row>
    <row r="77" spans="1:17" ht="25.5" x14ac:dyDescent="0.25">
      <c r="A77" s="111" t="s">
        <v>436</v>
      </c>
      <c r="B77" s="126">
        <v>0</v>
      </c>
      <c r="C77" s="126">
        <v>0</v>
      </c>
      <c r="D77" s="126">
        <v>232660122.10000002</v>
      </c>
      <c r="E77" s="126">
        <v>56863145.019999981</v>
      </c>
      <c r="F77" s="126">
        <v>0</v>
      </c>
      <c r="G77" s="126">
        <v>5076182.7399998903</v>
      </c>
      <c r="H77" s="126">
        <v>216398897.4000001</v>
      </c>
      <c r="I77" s="126">
        <v>85676323.810000181</v>
      </c>
      <c r="J77" s="126">
        <v>0</v>
      </c>
      <c r="K77" s="126">
        <v>0</v>
      </c>
      <c r="L77" s="126">
        <v>0</v>
      </c>
      <c r="M77" s="126">
        <v>0</v>
      </c>
      <c r="N77" s="126">
        <v>0</v>
      </c>
      <c r="O77" s="126">
        <v>0</v>
      </c>
      <c r="P77" s="121">
        <f>SUM(D77:O77)</f>
        <v>596674671.07000017</v>
      </c>
    </row>
    <row r="78" spans="1:17" ht="25.5" x14ac:dyDescent="0.25">
      <c r="A78" s="111" t="s">
        <v>437</v>
      </c>
      <c r="B78" s="126">
        <v>0</v>
      </c>
      <c r="C78" s="126">
        <v>0</v>
      </c>
      <c r="D78" s="126">
        <v>0</v>
      </c>
      <c r="E78" s="126">
        <v>0</v>
      </c>
      <c r="F78" s="126">
        <v>0</v>
      </c>
      <c r="G78" s="126">
        <v>0</v>
      </c>
      <c r="H78" s="126">
        <v>0</v>
      </c>
      <c r="I78" s="126">
        <v>0</v>
      </c>
      <c r="J78" s="126">
        <v>0</v>
      </c>
      <c r="K78" s="126">
        <v>0</v>
      </c>
      <c r="L78" s="126">
        <v>0</v>
      </c>
      <c r="M78" s="126">
        <v>0</v>
      </c>
      <c r="N78" s="126">
        <v>0</v>
      </c>
      <c r="O78" s="126">
        <v>0</v>
      </c>
      <c r="P78" s="121">
        <f t="shared" ref="P78:P83" si="5">SUM(D78:O78)</f>
        <v>0</v>
      </c>
    </row>
    <row r="79" spans="1:17" x14ac:dyDescent="0.25">
      <c r="A79" s="111"/>
      <c r="B79" s="126"/>
      <c r="C79" s="126"/>
      <c r="D79" s="126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1"/>
    </row>
    <row r="80" spans="1:17" x14ac:dyDescent="0.25">
      <c r="A80" s="115" t="s">
        <v>438</v>
      </c>
      <c r="B80" s="127">
        <f>SUM(B81:B82)</f>
        <v>0</v>
      </c>
      <c r="C80" s="127">
        <f>SUM(C81:C82)</f>
        <v>0</v>
      </c>
      <c r="D80" s="127">
        <f t="shared" ref="D80:H80" si="6">SUM(D81:D82)</f>
        <v>0</v>
      </c>
      <c r="E80" s="127">
        <f t="shared" si="6"/>
        <v>11734400.13000001</v>
      </c>
      <c r="F80" s="127">
        <f t="shared" si="6"/>
        <v>127150200.55000004</v>
      </c>
      <c r="G80" s="127">
        <f t="shared" si="6"/>
        <v>50248885.660000011</v>
      </c>
      <c r="H80" s="127">
        <f t="shared" si="6"/>
        <v>77948352.149999976</v>
      </c>
      <c r="I80" s="127">
        <v>0</v>
      </c>
      <c r="J80" s="127">
        <v>0</v>
      </c>
      <c r="K80" s="127">
        <v>0</v>
      </c>
      <c r="L80" s="127">
        <v>0</v>
      </c>
      <c r="M80" s="127">
        <v>0</v>
      </c>
      <c r="N80" s="127">
        <v>0</v>
      </c>
      <c r="O80" s="127">
        <v>0</v>
      </c>
      <c r="P80" s="143">
        <f t="shared" si="5"/>
        <v>267081838.49000007</v>
      </c>
    </row>
    <row r="81" spans="1:17" x14ac:dyDescent="0.25">
      <c r="A81" s="111" t="s">
        <v>439</v>
      </c>
      <c r="B81" s="129">
        <v>0</v>
      </c>
      <c r="C81" s="129">
        <v>0</v>
      </c>
      <c r="D81" s="129">
        <v>0</v>
      </c>
      <c r="E81" s="129">
        <v>11734400.13000001</v>
      </c>
      <c r="F81" s="129">
        <v>127150200.55000004</v>
      </c>
      <c r="G81" s="129">
        <v>50248885.660000011</v>
      </c>
      <c r="H81" s="129">
        <v>77948352.149999976</v>
      </c>
      <c r="I81" s="129">
        <v>0</v>
      </c>
      <c r="J81" s="129">
        <v>0</v>
      </c>
      <c r="K81" s="129">
        <v>0</v>
      </c>
      <c r="L81" s="129">
        <v>0</v>
      </c>
      <c r="M81" s="129">
        <v>0</v>
      </c>
      <c r="N81" s="129">
        <v>0</v>
      </c>
      <c r="O81" s="129">
        <v>0</v>
      </c>
      <c r="P81" s="121">
        <f t="shared" si="5"/>
        <v>267081838.49000007</v>
      </c>
    </row>
    <row r="82" spans="1:17" x14ac:dyDescent="0.25">
      <c r="A82" s="111" t="s">
        <v>440</v>
      </c>
      <c r="B82" s="130">
        <v>0</v>
      </c>
      <c r="C82" s="130">
        <v>0</v>
      </c>
      <c r="D82" s="130">
        <v>0</v>
      </c>
      <c r="E82" s="130">
        <v>0</v>
      </c>
      <c r="F82" s="130">
        <v>0</v>
      </c>
      <c r="G82" s="130">
        <v>0</v>
      </c>
      <c r="H82" s="130">
        <v>0</v>
      </c>
      <c r="I82" s="130">
        <v>0</v>
      </c>
      <c r="J82" s="130">
        <v>0</v>
      </c>
      <c r="K82" s="130">
        <v>0</v>
      </c>
      <c r="L82" s="130">
        <v>0</v>
      </c>
      <c r="M82" s="130">
        <v>0</v>
      </c>
      <c r="N82" s="130">
        <v>0</v>
      </c>
      <c r="O82" s="130">
        <v>0</v>
      </c>
      <c r="P82" s="130">
        <f t="shared" si="5"/>
        <v>0</v>
      </c>
    </row>
    <row r="83" spans="1:17" x14ac:dyDescent="0.25">
      <c r="A83" s="115" t="s">
        <v>441</v>
      </c>
      <c r="B83" s="127">
        <f>SUM(B84)</f>
        <v>0</v>
      </c>
      <c r="C83" s="127">
        <f>SUM(C84)</f>
        <v>0</v>
      </c>
      <c r="D83" s="127">
        <v>0</v>
      </c>
      <c r="E83" s="127">
        <v>0</v>
      </c>
      <c r="F83" s="127">
        <v>0</v>
      </c>
      <c r="G83" s="127">
        <v>0</v>
      </c>
      <c r="H83" s="127">
        <v>0</v>
      </c>
      <c r="I83" s="127">
        <v>0</v>
      </c>
      <c r="J83" s="127">
        <v>0</v>
      </c>
      <c r="K83" s="127">
        <v>0</v>
      </c>
      <c r="L83" s="127">
        <v>0</v>
      </c>
      <c r="M83" s="127">
        <v>0</v>
      </c>
      <c r="N83" s="127">
        <v>0</v>
      </c>
      <c r="O83" s="127">
        <v>0</v>
      </c>
      <c r="P83" s="143">
        <f t="shared" si="5"/>
        <v>0</v>
      </c>
    </row>
    <row r="84" spans="1:17" x14ac:dyDescent="0.25">
      <c r="A84" s="111" t="s">
        <v>442</v>
      </c>
      <c r="B84" s="130">
        <v>0</v>
      </c>
      <c r="C84" s="130">
        <v>0</v>
      </c>
      <c r="D84" s="130">
        <v>0</v>
      </c>
      <c r="E84" s="130">
        <v>0</v>
      </c>
      <c r="F84" s="130">
        <v>0</v>
      </c>
      <c r="G84" s="130">
        <v>0</v>
      </c>
      <c r="H84" s="130">
        <v>0</v>
      </c>
      <c r="I84" s="130">
        <v>0</v>
      </c>
      <c r="J84" s="130">
        <v>0</v>
      </c>
      <c r="K84" s="130">
        <v>0</v>
      </c>
      <c r="L84" s="130">
        <v>0</v>
      </c>
      <c r="M84" s="130">
        <v>0</v>
      </c>
      <c r="N84" s="130">
        <v>0</v>
      </c>
      <c r="O84" s="130">
        <v>0</v>
      </c>
      <c r="P84" s="130">
        <f>SUM(D84:O84)</f>
        <v>0</v>
      </c>
    </row>
    <row r="85" spans="1:17" ht="15.95" customHeight="1" x14ac:dyDescent="0.25">
      <c r="A85" s="264" t="s">
        <v>368</v>
      </c>
      <c r="B85" s="263">
        <f t="shared" ref="B85:C85" si="7">B76+B80+B83</f>
        <v>0</v>
      </c>
      <c r="C85" s="263">
        <f t="shared" si="7"/>
        <v>0</v>
      </c>
      <c r="D85" s="263">
        <f>D76+D80+D83</f>
        <v>232660122.10000002</v>
      </c>
      <c r="E85" s="263">
        <f>E76+E80+E83</f>
        <v>68597545.149999991</v>
      </c>
      <c r="F85" s="263">
        <f>F76+F80+F83</f>
        <v>127150200.55000004</v>
      </c>
      <c r="G85" s="263">
        <f t="shared" ref="G85:P85" si="8">G76+G80+G83</f>
        <v>55325068.399999902</v>
      </c>
      <c r="H85" s="263">
        <f t="shared" si="8"/>
        <v>294347249.55000007</v>
      </c>
      <c r="I85" s="263">
        <f t="shared" si="8"/>
        <v>85676323.810000181</v>
      </c>
      <c r="J85" s="263">
        <f t="shared" si="8"/>
        <v>0</v>
      </c>
      <c r="K85" s="263">
        <f t="shared" si="8"/>
        <v>0</v>
      </c>
      <c r="L85" s="263">
        <f t="shared" si="8"/>
        <v>0</v>
      </c>
      <c r="M85" s="263">
        <f t="shared" si="8"/>
        <v>0</v>
      </c>
      <c r="N85" s="263">
        <f t="shared" si="8"/>
        <v>0</v>
      </c>
      <c r="O85" s="263">
        <f t="shared" si="8"/>
        <v>0</v>
      </c>
      <c r="P85" s="263">
        <f t="shared" si="8"/>
        <v>863756509.56000018</v>
      </c>
      <c r="Q85" s="94"/>
    </row>
    <row r="86" spans="1:17" ht="10.5" customHeight="1" x14ac:dyDescent="0.25">
      <c r="A86" s="120"/>
      <c r="B86" s="121"/>
      <c r="C86" s="121"/>
      <c r="D86" s="121"/>
      <c r="E86" s="129"/>
      <c r="H86" s="121"/>
      <c r="I86" s="121"/>
      <c r="J86" s="121"/>
      <c r="K86" s="120"/>
      <c r="L86" s="120"/>
      <c r="M86" s="121"/>
      <c r="N86" s="121"/>
      <c r="O86" s="121"/>
    </row>
    <row r="87" spans="1:17" ht="15.95" customHeight="1" x14ac:dyDescent="0.25">
      <c r="A87" s="122" t="s">
        <v>443</v>
      </c>
      <c r="B87" s="291">
        <f t="shared" ref="B87:C87" si="9">B85+B74</f>
        <v>4219452477.1931343</v>
      </c>
      <c r="C87" s="123">
        <f t="shared" si="9"/>
        <v>4219452477.1931343</v>
      </c>
      <c r="D87" s="123">
        <f>D85+D74</f>
        <v>367302977.03000003</v>
      </c>
      <c r="E87" s="123">
        <f t="shared" ref="E87:P87" si="10">E85+E74</f>
        <v>179234285.14999998</v>
      </c>
      <c r="F87" s="123">
        <f t="shared" si="10"/>
        <v>252390942.61000004</v>
      </c>
      <c r="G87" s="123">
        <f t="shared" si="10"/>
        <v>172755778.6999999</v>
      </c>
      <c r="H87" s="123">
        <f t="shared" si="10"/>
        <v>422207594.38000005</v>
      </c>
      <c r="I87" s="123">
        <f t="shared" si="10"/>
        <v>278523567.61000013</v>
      </c>
      <c r="J87" s="123">
        <f t="shared" si="10"/>
        <v>0</v>
      </c>
      <c r="K87" s="123">
        <f t="shared" si="10"/>
        <v>0</v>
      </c>
      <c r="L87" s="123">
        <f t="shared" si="10"/>
        <v>0</v>
      </c>
      <c r="M87" s="123">
        <f t="shared" si="10"/>
        <v>0</v>
      </c>
      <c r="N87" s="123">
        <f t="shared" si="10"/>
        <v>0</v>
      </c>
      <c r="O87" s="123">
        <f t="shared" si="10"/>
        <v>0</v>
      </c>
      <c r="P87" s="123">
        <f t="shared" si="10"/>
        <v>1672415145.4800003</v>
      </c>
    </row>
    <row r="88" spans="1:17" x14ac:dyDescent="0.25">
      <c r="A88" s="131"/>
      <c r="B88" s="131"/>
      <c r="C88" s="131"/>
      <c r="D88" s="121"/>
      <c r="E88" s="121"/>
      <c r="F88" s="121"/>
      <c r="I88" s="150"/>
      <c r="J88" s="131"/>
      <c r="K88" s="131"/>
      <c r="L88" s="131"/>
      <c r="M88" s="131"/>
      <c r="N88" s="131"/>
      <c r="O88" s="131"/>
    </row>
    <row r="89" spans="1:17" s="158" customFormat="1" ht="12.75" x14ac:dyDescent="0.2">
      <c r="A89" s="158" t="s">
        <v>649</v>
      </c>
      <c r="B89" s="131"/>
      <c r="C89" s="131"/>
      <c r="D89" s="121"/>
      <c r="E89" s="121"/>
      <c r="F89" s="121"/>
      <c r="G89" s="121"/>
      <c r="H89" s="290"/>
      <c r="I89" s="150"/>
      <c r="J89" s="131"/>
      <c r="K89" s="131"/>
      <c r="L89" s="131"/>
      <c r="M89" s="131"/>
      <c r="N89" s="131"/>
      <c r="O89" s="131"/>
      <c r="P89" s="120"/>
    </row>
    <row r="90" spans="1:17" s="158" customFormat="1" ht="12.75" x14ac:dyDescent="0.2">
      <c r="A90" s="158" t="s">
        <v>650</v>
      </c>
      <c r="B90" s="131"/>
      <c r="C90" s="131"/>
      <c r="D90" s="121"/>
      <c r="E90" s="121"/>
      <c r="F90" s="121"/>
      <c r="G90" s="121"/>
      <c r="H90" s="290"/>
      <c r="I90" s="150"/>
      <c r="J90" s="131"/>
      <c r="K90" s="131"/>
      <c r="L90" s="131"/>
      <c r="M90" s="131"/>
      <c r="N90" s="131"/>
      <c r="O90" s="131"/>
      <c r="P90" s="120"/>
    </row>
    <row r="91" spans="1:17" s="158" customFormat="1" ht="27" customHeight="1" x14ac:dyDescent="0.2">
      <c r="A91" s="374" t="s">
        <v>670</v>
      </c>
      <c r="B91" s="374"/>
      <c r="C91" s="374"/>
      <c r="D91" s="374"/>
      <c r="E91" s="374"/>
      <c r="F91" s="374"/>
      <c r="G91" s="374"/>
      <c r="H91" s="374"/>
      <c r="I91" s="374"/>
      <c r="J91" s="374"/>
      <c r="K91" s="374"/>
      <c r="L91" s="374"/>
      <c r="M91" s="374"/>
      <c r="N91" s="374"/>
      <c r="O91" s="374"/>
      <c r="P91" s="374"/>
    </row>
    <row r="92" spans="1:17" x14ac:dyDescent="0.25">
      <c r="A92" s="131"/>
      <c r="B92" s="131"/>
      <c r="C92" s="131"/>
      <c r="D92" s="121"/>
      <c r="E92" s="121"/>
      <c r="F92" s="121"/>
      <c r="I92" s="150"/>
      <c r="J92" s="131"/>
      <c r="K92" s="131"/>
      <c r="L92" s="131"/>
      <c r="M92" s="131"/>
      <c r="N92" s="131"/>
      <c r="O92" s="131"/>
    </row>
    <row r="93" spans="1:17" x14ac:dyDescent="0.25">
      <c r="A93" s="133" t="s">
        <v>444</v>
      </c>
      <c r="B93" s="133"/>
      <c r="C93" s="133"/>
      <c r="D93" s="132"/>
      <c r="E93" s="121"/>
      <c r="F93" s="121"/>
      <c r="I93" s="231"/>
      <c r="J93" s="232"/>
      <c r="K93" s="232"/>
      <c r="L93" s="151"/>
      <c r="M93" s="232"/>
      <c r="N93" s="196"/>
      <c r="O93" s="151"/>
      <c r="P93" s="152"/>
    </row>
    <row r="94" spans="1:17" x14ac:dyDescent="0.25">
      <c r="A94" s="134" t="s">
        <v>445</v>
      </c>
      <c r="B94" s="134"/>
      <c r="C94" s="134"/>
      <c r="D94" s="132"/>
      <c r="E94" s="121"/>
      <c r="F94" s="121"/>
      <c r="I94" s="372" t="s">
        <v>451</v>
      </c>
      <c r="J94" s="372"/>
      <c r="K94" s="372"/>
      <c r="L94" s="372"/>
      <c r="M94" s="372"/>
      <c r="N94" s="372"/>
      <c r="O94" s="372"/>
      <c r="P94" s="372"/>
    </row>
    <row r="95" spans="1:17" x14ac:dyDescent="0.25">
      <c r="A95" s="133" t="s">
        <v>515</v>
      </c>
      <c r="B95" s="133"/>
      <c r="C95" s="135"/>
      <c r="D95" s="132"/>
      <c r="E95" s="121"/>
      <c r="F95" s="121"/>
      <c r="G95" s="273"/>
      <c r="I95" s="373" t="s">
        <v>446</v>
      </c>
      <c r="J95" s="373"/>
      <c r="K95" s="373"/>
      <c r="L95" s="373"/>
      <c r="M95" s="373"/>
      <c r="N95" s="373"/>
      <c r="O95" s="373"/>
      <c r="P95" s="373"/>
    </row>
    <row r="96" spans="1:17" x14ac:dyDescent="0.25">
      <c r="A96" s="136"/>
      <c r="B96" s="136"/>
      <c r="C96" s="136"/>
      <c r="D96" s="132"/>
      <c r="E96" s="121"/>
      <c r="F96" s="121"/>
      <c r="K96" s="131"/>
      <c r="L96" s="131"/>
      <c r="M96" s="131"/>
    </row>
    <row r="97" spans="1:16" x14ac:dyDescent="0.25">
      <c r="A97" s="367"/>
      <c r="B97" s="138"/>
      <c r="C97" s="138"/>
      <c r="E97" s="121"/>
      <c r="F97" s="121"/>
    </row>
    <row r="98" spans="1:16" x14ac:dyDescent="0.25">
      <c r="E98" s="121"/>
      <c r="F98" s="121"/>
    </row>
    <row r="99" spans="1:16" x14ac:dyDescent="0.25">
      <c r="C99" s="178"/>
      <c r="D99" s="178"/>
      <c r="E99" s="178"/>
      <c r="F99" s="178"/>
      <c r="G99" s="178"/>
      <c r="H99" s="178"/>
      <c r="I99" s="178"/>
      <c r="J99" s="178"/>
      <c r="K99" s="178"/>
      <c r="L99" s="178"/>
      <c r="M99" s="124"/>
      <c r="N99" s="124"/>
      <c r="O99" s="124"/>
      <c r="P99" s="124"/>
    </row>
  </sheetData>
  <mergeCells count="11">
    <mergeCell ref="I94:P94"/>
    <mergeCell ref="I95:P95"/>
    <mergeCell ref="A91:P91"/>
    <mergeCell ref="A1:P1"/>
    <mergeCell ref="A2:P2"/>
    <mergeCell ref="A3:P3"/>
    <mergeCell ref="A4:P4"/>
    <mergeCell ref="A6:A7"/>
    <mergeCell ref="B6:B7"/>
    <mergeCell ref="C6:C7"/>
    <mergeCell ref="D6:P6"/>
  </mergeCells>
  <printOptions horizontalCentered="1"/>
  <pageMargins left="0.19685039370078741" right="0.19685039370078741" top="0.19685039370078741" bottom="0.59055118110236227" header="0.31496062992125984" footer="0.19685039370078741"/>
  <pageSetup scale="73" fitToHeight="0" orientation="landscape" r:id="rId1"/>
  <headerFooter>
    <oddFooter>&amp;C&amp;8&amp;P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299"/>
  <sheetViews>
    <sheetView topLeftCell="A247" zoomScaleNormal="100" workbookViewId="0">
      <selection activeCell="B260" sqref="B260"/>
    </sheetView>
  </sheetViews>
  <sheetFormatPr baseColWidth="10" defaultRowHeight="15" x14ac:dyDescent="0.25"/>
  <cols>
    <col min="1" max="1" width="11.28515625" customWidth="1"/>
    <col min="2" max="2" width="35.7109375" customWidth="1"/>
    <col min="3" max="3" width="13" customWidth="1"/>
    <col min="4" max="5" width="12.7109375" customWidth="1"/>
    <col min="6" max="6" width="11.5703125" customWidth="1"/>
    <col min="7" max="7" width="9.28515625" customWidth="1"/>
    <col min="8" max="9" width="13.42578125" bestFit="1" customWidth="1"/>
    <col min="10" max="10" width="12.7109375" customWidth="1"/>
    <col min="11" max="11" width="11.28515625" customWidth="1"/>
  </cols>
  <sheetData>
    <row r="1" spans="1:82" x14ac:dyDescent="0.25">
      <c r="A1" s="381" t="s">
        <v>304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</row>
    <row r="2" spans="1:82" x14ac:dyDescent="0.25">
      <c r="A2" s="381" t="s">
        <v>305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</row>
    <row r="3" spans="1:82" x14ac:dyDescent="0.25">
      <c r="A3" s="381" t="s">
        <v>306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</row>
    <row r="4" spans="1:82" x14ac:dyDescent="0.25">
      <c r="A4" s="381" t="s">
        <v>307</v>
      </c>
      <c r="B4" s="381"/>
      <c r="C4" s="381"/>
      <c r="D4" s="381"/>
      <c r="E4" s="381"/>
      <c r="F4" s="381"/>
      <c r="G4" s="381"/>
      <c r="H4" s="381"/>
      <c r="I4" s="381"/>
      <c r="J4" s="381"/>
      <c r="K4" s="381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</row>
    <row r="5" spans="1:82" x14ac:dyDescent="0.25">
      <c r="A5" s="381" t="s">
        <v>647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</row>
    <row r="6" spans="1:82" ht="15.75" thickBot="1" x14ac:dyDescent="0.3"/>
    <row r="7" spans="1:82" ht="15" customHeight="1" x14ac:dyDescent="0.25">
      <c r="A7" s="386" t="s">
        <v>0</v>
      </c>
      <c r="B7" s="386" t="s">
        <v>1</v>
      </c>
      <c r="C7" s="303" t="s">
        <v>2</v>
      </c>
      <c r="D7" s="251" t="s">
        <v>3</v>
      </c>
      <c r="E7" s="252" t="s">
        <v>4</v>
      </c>
      <c r="F7" s="384" t="s">
        <v>579</v>
      </c>
      <c r="G7" s="388" t="s">
        <v>580</v>
      </c>
      <c r="H7" s="252" t="s">
        <v>2</v>
      </c>
      <c r="I7" s="252" t="s">
        <v>661</v>
      </c>
      <c r="J7" s="252" t="s">
        <v>4</v>
      </c>
      <c r="K7" s="384" t="s">
        <v>5</v>
      </c>
      <c r="L7" s="382" t="s">
        <v>556</v>
      </c>
    </row>
    <row r="8" spans="1:82" ht="15.75" thickBot="1" x14ac:dyDescent="0.3">
      <c r="A8" s="387"/>
      <c r="B8" s="387"/>
      <c r="C8" s="304" t="s">
        <v>517</v>
      </c>
      <c r="D8" s="305" t="s">
        <v>517</v>
      </c>
      <c r="E8" s="289" t="s">
        <v>517</v>
      </c>
      <c r="F8" s="385"/>
      <c r="G8" s="389"/>
      <c r="H8" s="289" t="s">
        <v>662</v>
      </c>
      <c r="I8" s="289" t="s">
        <v>662</v>
      </c>
      <c r="J8" s="289" t="s">
        <v>662</v>
      </c>
      <c r="K8" s="385"/>
      <c r="L8" s="383"/>
    </row>
    <row r="9" spans="1:82" x14ac:dyDescent="0.25">
      <c r="A9" s="249" t="s">
        <v>629</v>
      </c>
      <c r="B9" s="250"/>
      <c r="C9" s="306"/>
      <c r="D9" s="265"/>
      <c r="E9" s="253"/>
      <c r="F9" s="253"/>
      <c r="G9" s="254"/>
      <c r="H9" s="253"/>
      <c r="I9" s="253"/>
      <c r="J9" s="253"/>
      <c r="K9" s="253"/>
      <c r="L9" s="307"/>
    </row>
    <row r="10" spans="1:82" x14ac:dyDescent="0.25">
      <c r="A10" s="1"/>
      <c r="B10" s="2" t="s">
        <v>6</v>
      </c>
      <c r="C10" s="3">
        <v>150146820.44</v>
      </c>
      <c r="D10" s="3">
        <v>150146820.44</v>
      </c>
      <c r="E10" s="4">
        <v>231202788.12728</v>
      </c>
      <c r="F10" s="5">
        <v>-81055967.687279999</v>
      </c>
      <c r="G10" s="155">
        <v>0.64941613228877804</v>
      </c>
      <c r="H10" s="308">
        <v>1224521388.03</v>
      </c>
      <c r="I10" s="3">
        <v>1224521388.03</v>
      </c>
      <c r="J10" s="4">
        <v>1108041834.1057403</v>
      </c>
      <c r="K10" s="5">
        <v>116479553.92425966</v>
      </c>
      <c r="L10" s="208">
        <v>1.1051219821661933</v>
      </c>
    </row>
    <row r="11" spans="1:82" x14ac:dyDescent="0.25">
      <c r="A11" s="1" t="s">
        <v>7</v>
      </c>
      <c r="B11" s="6" t="s">
        <v>8</v>
      </c>
      <c r="C11" s="8">
        <v>150146820.44</v>
      </c>
      <c r="D11" s="8">
        <v>150146820.44</v>
      </c>
      <c r="E11" s="9">
        <v>151239794.67727998</v>
      </c>
      <c r="F11" s="10">
        <v>-1092974.2372799814</v>
      </c>
      <c r="G11" s="156">
        <v>0.99277323643811999</v>
      </c>
      <c r="H11" s="309">
        <v>905864989.52999997</v>
      </c>
      <c r="I11" s="8">
        <v>905864989.52999997</v>
      </c>
      <c r="J11" s="9">
        <v>897182147.95574021</v>
      </c>
      <c r="K11" s="10">
        <v>8682841.574259758</v>
      </c>
      <c r="L11" s="209">
        <v>1.0096779027469995</v>
      </c>
    </row>
    <row r="12" spans="1:82" x14ac:dyDescent="0.25">
      <c r="A12" s="11" t="s">
        <v>9</v>
      </c>
      <c r="B12" s="6" t="s">
        <v>10</v>
      </c>
      <c r="C12" s="8">
        <v>0</v>
      </c>
      <c r="D12" s="8">
        <v>0</v>
      </c>
      <c r="E12" s="9">
        <v>79962993.450000003</v>
      </c>
      <c r="F12" s="10">
        <v>-79962993.450000003</v>
      </c>
      <c r="G12" s="156">
        <v>0</v>
      </c>
      <c r="H12" s="309">
        <v>318656398.5</v>
      </c>
      <c r="I12" s="8">
        <v>318656398.5</v>
      </c>
      <c r="J12" s="9">
        <v>210859686.15000001</v>
      </c>
      <c r="K12" s="10">
        <v>107796712.34999999</v>
      </c>
      <c r="L12" s="209">
        <v>1.511224854395905</v>
      </c>
    </row>
    <row r="13" spans="1:82" x14ac:dyDescent="0.25">
      <c r="A13" s="11"/>
      <c r="B13" s="12"/>
      <c r="C13" s="7"/>
      <c r="D13" s="7"/>
      <c r="E13" s="13"/>
      <c r="F13" s="5"/>
      <c r="G13" s="155"/>
      <c r="H13" s="309"/>
      <c r="I13" s="7"/>
      <c r="J13" s="13"/>
      <c r="K13" s="5"/>
      <c r="L13" s="208"/>
    </row>
    <row r="14" spans="1:82" x14ac:dyDescent="0.25">
      <c r="A14" s="14"/>
      <c r="B14" s="2" t="s">
        <v>11</v>
      </c>
      <c r="C14" s="3">
        <v>10192111.890000001</v>
      </c>
      <c r="D14" s="3">
        <v>10192111.890000001</v>
      </c>
      <c r="E14" s="4">
        <v>3492222.3185714288</v>
      </c>
      <c r="F14" s="5">
        <v>6699889.5714285718</v>
      </c>
      <c r="G14" s="155">
        <v>2.9185174826353295</v>
      </c>
      <c r="H14" s="308">
        <v>52654116.549999997</v>
      </c>
      <c r="I14" s="3">
        <v>52654116.54999999</v>
      </c>
      <c r="J14" s="4">
        <v>20953333.911428574</v>
      </c>
      <c r="K14" s="5">
        <v>31700782.638571423</v>
      </c>
      <c r="L14" s="208">
        <v>2.5129230876849085</v>
      </c>
    </row>
    <row r="15" spans="1:82" x14ac:dyDescent="0.25">
      <c r="A15" s="1" t="s">
        <v>12</v>
      </c>
      <c r="B15" s="15" t="s">
        <v>13</v>
      </c>
      <c r="C15" s="8">
        <v>7450088.29</v>
      </c>
      <c r="D15" s="8">
        <v>7450088.29</v>
      </c>
      <c r="E15" s="9">
        <v>2150729.7428571428</v>
      </c>
      <c r="F15" s="10">
        <v>5299358.5471428577</v>
      </c>
      <c r="G15" s="157">
        <v>3.4639816158876893</v>
      </c>
      <c r="H15" s="309">
        <v>39037161.749999993</v>
      </c>
      <c r="I15" s="8">
        <v>39037161.749999993</v>
      </c>
      <c r="J15" s="9">
        <v>12904378.457142858</v>
      </c>
      <c r="K15" s="10">
        <v>26132783.292857133</v>
      </c>
      <c r="L15" s="212">
        <v>3.0251098012699762</v>
      </c>
    </row>
    <row r="16" spans="1:82" x14ac:dyDescent="0.25">
      <c r="A16" s="1" t="s">
        <v>14</v>
      </c>
      <c r="B16" s="15" t="s">
        <v>15</v>
      </c>
      <c r="C16" s="8">
        <v>2742023.6</v>
      </c>
      <c r="D16" s="8">
        <v>2742023.6</v>
      </c>
      <c r="E16" s="9">
        <v>1341492.5757142857</v>
      </c>
      <c r="F16" s="10">
        <v>1400531.0242857144</v>
      </c>
      <c r="G16" s="156">
        <v>2.0440095231537105</v>
      </c>
      <c r="H16" s="309">
        <v>13616954.799999999</v>
      </c>
      <c r="I16" s="8">
        <v>13616954.799999999</v>
      </c>
      <c r="J16" s="9">
        <v>8048955.4542857138</v>
      </c>
      <c r="K16" s="10">
        <v>5567999.345714285</v>
      </c>
      <c r="L16" s="209">
        <v>1.6917666990875904</v>
      </c>
    </row>
    <row r="17" spans="1:12" x14ac:dyDescent="0.25">
      <c r="A17" s="1"/>
      <c r="B17" s="165"/>
      <c r="C17" s="7"/>
      <c r="D17" s="7"/>
      <c r="E17" s="13"/>
      <c r="F17" s="5"/>
      <c r="G17" s="155"/>
      <c r="H17" s="309"/>
      <c r="I17" s="7"/>
      <c r="J17" s="13"/>
      <c r="K17" s="5"/>
      <c r="L17" s="208"/>
    </row>
    <row r="18" spans="1:12" x14ac:dyDescent="0.25">
      <c r="A18" s="16"/>
      <c r="B18" s="2" t="s">
        <v>527</v>
      </c>
      <c r="C18" s="3">
        <v>0</v>
      </c>
      <c r="D18" s="3">
        <v>0</v>
      </c>
      <c r="E18" s="4">
        <v>80000</v>
      </c>
      <c r="F18" s="5">
        <v>-80000</v>
      </c>
      <c r="G18" s="155">
        <v>0</v>
      </c>
      <c r="H18" s="308">
        <v>0</v>
      </c>
      <c r="I18" s="3">
        <v>0</v>
      </c>
      <c r="J18" s="4">
        <v>320000</v>
      </c>
      <c r="K18" s="5">
        <v>-320000</v>
      </c>
      <c r="L18" s="208">
        <v>0</v>
      </c>
    </row>
    <row r="19" spans="1:12" x14ac:dyDescent="0.25">
      <c r="A19" s="11" t="s">
        <v>557</v>
      </c>
      <c r="B19" s="6" t="s">
        <v>558</v>
      </c>
      <c r="C19" s="8">
        <v>0</v>
      </c>
      <c r="D19" s="8">
        <v>0</v>
      </c>
      <c r="E19" s="9">
        <v>80000</v>
      </c>
      <c r="F19" s="10">
        <v>-80000</v>
      </c>
      <c r="G19" s="156">
        <v>0</v>
      </c>
      <c r="H19" s="309">
        <v>0</v>
      </c>
      <c r="I19" s="8">
        <v>0</v>
      </c>
      <c r="J19" s="9">
        <v>320000</v>
      </c>
      <c r="K19" s="10">
        <v>-320000</v>
      </c>
      <c r="L19" s="209">
        <v>0</v>
      </c>
    </row>
    <row r="20" spans="1:12" x14ac:dyDescent="0.25">
      <c r="A20" s="17"/>
      <c r="B20" s="274"/>
      <c r="C20" s="7"/>
      <c r="D20" s="7"/>
      <c r="E20" s="19"/>
      <c r="F20" s="5"/>
      <c r="G20" s="155"/>
      <c r="H20" s="309"/>
      <c r="I20" s="7"/>
      <c r="J20" s="19"/>
      <c r="K20" s="5"/>
      <c r="L20" s="208"/>
    </row>
    <row r="21" spans="1:12" x14ac:dyDescent="0.25">
      <c r="A21" s="1"/>
      <c r="B21" s="2" t="s">
        <v>17</v>
      </c>
      <c r="C21" s="3">
        <v>1866764.49</v>
      </c>
      <c r="D21" s="3">
        <v>1866764.49</v>
      </c>
      <c r="E21" s="5">
        <v>36001333.333333336</v>
      </c>
      <c r="F21" s="5">
        <v>-34134568.843333334</v>
      </c>
      <c r="G21" s="155">
        <v>5.1852648698196356E-2</v>
      </c>
      <c r="H21" s="308">
        <v>85846484.389999986</v>
      </c>
      <c r="I21" s="3">
        <v>85846484.389999986</v>
      </c>
      <c r="J21" s="5">
        <v>291968500.00000006</v>
      </c>
      <c r="K21" s="5">
        <v>-206122015.61000007</v>
      </c>
      <c r="L21" s="208">
        <v>0.29402652816999081</v>
      </c>
    </row>
    <row r="22" spans="1:12" x14ac:dyDescent="0.25">
      <c r="A22" s="17" t="s">
        <v>18</v>
      </c>
      <c r="B22" s="6" t="s">
        <v>19</v>
      </c>
      <c r="C22" s="8">
        <v>19752.5</v>
      </c>
      <c r="D22" s="8">
        <v>19752.5</v>
      </c>
      <c r="E22" s="9">
        <v>0</v>
      </c>
      <c r="F22" s="10">
        <v>19752.5</v>
      </c>
      <c r="G22" s="157" t="s">
        <v>16</v>
      </c>
      <c r="H22" s="309">
        <v>334839.98000000004</v>
      </c>
      <c r="I22" s="8">
        <v>334839.98000000004</v>
      </c>
      <c r="J22" s="9">
        <v>0</v>
      </c>
      <c r="K22" s="10">
        <v>334839.98000000004</v>
      </c>
      <c r="L22" s="212" t="s">
        <v>16</v>
      </c>
    </row>
    <row r="23" spans="1:12" x14ac:dyDescent="0.25">
      <c r="A23" s="17" t="s">
        <v>20</v>
      </c>
      <c r="B23" s="275" t="s">
        <v>21</v>
      </c>
      <c r="C23" s="8">
        <v>938791.52</v>
      </c>
      <c r="D23" s="8">
        <v>938791.52</v>
      </c>
      <c r="E23" s="9">
        <v>783000</v>
      </c>
      <c r="F23" s="10">
        <v>155791.52000000002</v>
      </c>
      <c r="G23" s="156">
        <v>1.1989674584929757</v>
      </c>
      <c r="H23" s="309">
        <v>23093556.969999999</v>
      </c>
      <c r="I23" s="8">
        <v>23093556.969999999</v>
      </c>
      <c r="J23" s="9">
        <v>6196000</v>
      </c>
      <c r="K23" s="10">
        <v>16897556.969999999</v>
      </c>
      <c r="L23" s="209">
        <v>3.7271718802453195</v>
      </c>
    </row>
    <row r="24" spans="1:12" x14ac:dyDescent="0.25">
      <c r="A24" s="17" t="s">
        <v>22</v>
      </c>
      <c r="B24" s="6" t="s">
        <v>23</v>
      </c>
      <c r="C24" s="8">
        <v>2145.4699999999998</v>
      </c>
      <c r="D24" s="8">
        <v>2145.4699999999998</v>
      </c>
      <c r="E24" s="9">
        <v>0</v>
      </c>
      <c r="F24" s="10">
        <v>2145.4699999999998</v>
      </c>
      <c r="G24" s="156" t="s">
        <v>16</v>
      </c>
      <c r="H24" s="309">
        <v>25233.309999999998</v>
      </c>
      <c r="I24" s="8">
        <v>25233.309999999998</v>
      </c>
      <c r="J24" s="9">
        <v>0</v>
      </c>
      <c r="K24" s="10">
        <v>25233.309999999998</v>
      </c>
      <c r="L24" s="209" t="s">
        <v>16</v>
      </c>
    </row>
    <row r="25" spans="1:12" x14ac:dyDescent="0.25">
      <c r="A25" s="17" t="s">
        <v>24</v>
      </c>
      <c r="B25" s="6" t="s">
        <v>25</v>
      </c>
      <c r="C25" s="8">
        <v>0</v>
      </c>
      <c r="D25" s="8">
        <v>0</v>
      </c>
      <c r="E25" s="9">
        <v>0</v>
      </c>
      <c r="F25" s="10">
        <v>0</v>
      </c>
      <c r="G25" s="156" t="s">
        <v>16</v>
      </c>
      <c r="H25" s="309">
        <v>57510000</v>
      </c>
      <c r="I25" s="8">
        <v>57510000</v>
      </c>
      <c r="J25" s="9">
        <v>74992500</v>
      </c>
      <c r="K25" s="10">
        <v>-17482500</v>
      </c>
      <c r="L25" s="209">
        <v>0.76687668766876693</v>
      </c>
    </row>
    <row r="26" spans="1:12" ht="24.75" x14ac:dyDescent="0.25">
      <c r="A26" s="17" t="s">
        <v>26</v>
      </c>
      <c r="B26" s="6" t="s">
        <v>528</v>
      </c>
      <c r="C26" s="8">
        <v>640810</v>
      </c>
      <c r="D26" s="8">
        <v>640810</v>
      </c>
      <c r="E26" s="9">
        <v>760000</v>
      </c>
      <c r="F26" s="10">
        <v>-119190</v>
      </c>
      <c r="G26" s="156">
        <v>0.84317105263157899</v>
      </c>
      <c r="H26" s="309">
        <v>3919049</v>
      </c>
      <c r="I26" s="8">
        <v>3919049</v>
      </c>
      <c r="J26" s="9">
        <v>4030000</v>
      </c>
      <c r="K26" s="10">
        <v>-110951</v>
      </c>
      <c r="L26" s="209">
        <v>0.9724687344913151</v>
      </c>
    </row>
    <row r="27" spans="1:12" x14ac:dyDescent="0.25">
      <c r="A27" s="17" t="s">
        <v>27</v>
      </c>
      <c r="B27" s="6" t="s">
        <v>28</v>
      </c>
      <c r="C27" s="8">
        <v>265265</v>
      </c>
      <c r="D27" s="8">
        <v>265265</v>
      </c>
      <c r="E27" s="9">
        <v>34458333.333333336</v>
      </c>
      <c r="F27" s="10">
        <v>-34193068.333333336</v>
      </c>
      <c r="G27" s="156">
        <v>7.6981378476420797E-3</v>
      </c>
      <c r="H27" s="309">
        <v>963805.13</v>
      </c>
      <c r="I27" s="8">
        <v>963805.13</v>
      </c>
      <c r="J27" s="9">
        <v>206750000.00000003</v>
      </c>
      <c r="K27" s="10">
        <v>-205786194.87000003</v>
      </c>
      <c r="L27" s="209">
        <v>4.6616934945586446E-3</v>
      </c>
    </row>
    <row r="28" spans="1:12" x14ac:dyDescent="0.25">
      <c r="A28" s="1"/>
      <c r="B28" s="2"/>
      <c r="C28" s="20"/>
      <c r="D28" s="20"/>
      <c r="E28" s="19"/>
      <c r="F28" s="10"/>
      <c r="G28" s="243"/>
      <c r="H28" s="310"/>
      <c r="I28" s="20"/>
      <c r="J28" s="19"/>
      <c r="K28" s="10"/>
      <c r="L28" s="222"/>
    </row>
    <row r="29" spans="1:12" x14ac:dyDescent="0.25">
      <c r="A29" s="16"/>
      <c r="B29" s="2" t="s">
        <v>651</v>
      </c>
      <c r="C29" s="20"/>
      <c r="D29" s="20"/>
      <c r="E29" s="19"/>
      <c r="F29" s="10"/>
      <c r="G29" s="243"/>
      <c r="H29" s="310"/>
      <c r="I29" s="20"/>
      <c r="J29" s="19"/>
      <c r="K29" s="10"/>
      <c r="L29" s="222"/>
    </row>
    <row r="30" spans="1:12" x14ac:dyDescent="0.25">
      <c r="A30" s="1"/>
      <c r="B30" s="12" t="s">
        <v>652</v>
      </c>
      <c r="C30" s="20"/>
      <c r="D30" s="20">
        <v>116317870.79000001</v>
      </c>
      <c r="E30" s="19"/>
      <c r="F30" s="10"/>
      <c r="G30" s="243"/>
      <c r="H30" s="310"/>
      <c r="I30" s="20"/>
      <c r="J30" s="19"/>
      <c r="K30" s="10"/>
      <c r="L30" s="222"/>
    </row>
    <row r="31" spans="1:12" x14ac:dyDescent="0.25">
      <c r="A31" s="1"/>
      <c r="B31" s="12"/>
      <c r="C31" s="311"/>
      <c r="D31" s="311"/>
      <c r="E31" s="312"/>
      <c r="F31" s="4"/>
      <c r="G31" s="313"/>
      <c r="H31" s="314"/>
      <c r="I31" s="311"/>
      <c r="J31" s="312"/>
      <c r="K31" s="4"/>
      <c r="L31" s="315"/>
    </row>
    <row r="32" spans="1:12" x14ac:dyDescent="0.25">
      <c r="A32" s="22"/>
      <c r="B32" s="22" t="s">
        <v>29</v>
      </c>
      <c r="C32" s="23">
        <v>162205696.81999999</v>
      </c>
      <c r="D32" s="23">
        <v>278523567.61000001</v>
      </c>
      <c r="E32" s="24">
        <v>270776343.77918476</v>
      </c>
      <c r="F32" s="25">
        <v>-108570646.95918477</v>
      </c>
      <c r="G32" s="55">
        <v>0.59903939375249493</v>
      </c>
      <c r="H32" s="54">
        <v>1363021988.9699998</v>
      </c>
      <c r="I32" s="23">
        <v>1363021988.9699998</v>
      </c>
      <c r="J32" s="24">
        <v>1421283668.017169</v>
      </c>
      <c r="K32" s="25">
        <v>-58261679.047169209</v>
      </c>
      <c r="L32" s="201">
        <v>0.95900770524687029</v>
      </c>
    </row>
    <row r="33" spans="1:12" x14ac:dyDescent="0.25">
      <c r="A33" s="180"/>
      <c r="B33" s="181" t="s">
        <v>30</v>
      </c>
      <c r="C33" s="202"/>
      <c r="D33" s="202"/>
      <c r="E33" s="203"/>
      <c r="F33" s="204"/>
      <c r="G33" s="204"/>
      <c r="H33" s="316"/>
      <c r="I33" s="317"/>
      <c r="J33" s="203"/>
      <c r="K33" s="204"/>
      <c r="L33" s="279"/>
    </row>
    <row r="34" spans="1:12" x14ac:dyDescent="0.25">
      <c r="A34" s="182" t="s">
        <v>475</v>
      </c>
      <c r="B34" s="183" t="s">
        <v>31</v>
      </c>
      <c r="C34" s="205">
        <v>129811940.95999999</v>
      </c>
      <c r="D34" s="205">
        <v>122568067.16</v>
      </c>
      <c r="E34" s="206">
        <v>138141337.09201121</v>
      </c>
      <c r="F34" s="206">
        <v>8329396.1320112199</v>
      </c>
      <c r="G34" s="207">
        <v>0.93970381127509073</v>
      </c>
      <c r="H34" s="318">
        <v>530703986.39999998</v>
      </c>
      <c r="I34" s="205">
        <v>498613855.13000011</v>
      </c>
      <c r="J34" s="206">
        <v>565796981.31206727</v>
      </c>
      <c r="K34" s="206">
        <v>35092994.912067294</v>
      </c>
      <c r="L34" s="207">
        <v>0.93797599479819138</v>
      </c>
    </row>
    <row r="35" spans="1:12" x14ac:dyDescent="0.25">
      <c r="A35" s="28" t="s">
        <v>32</v>
      </c>
      <c r="B35" s="34" t="s">
        <v>31</v>
      </c>
      <c r="C35" s="3">
        <v>129811940.95999999</v>
      </c>
      <c r="D35" s="3">
        <v>122568067.16</v>
      </c>
      <c r="E35" s="30">
        <v>138141337.09201121</v>
      </c>
      <c r="F35" s="30">
        <v>8329396.1320112199</v>
      </c>
      <c r="G35" s="208">
        <v>0.93970381127509073</v>
      </c>
      <c r="H35" s="319">
        <v>530703986.39999998</v>
      </c>
      <c r="I35" s="3">
        <v>498613855.13000011</v>
      </c>
      <c r="J35" s="30">
        <v>565796981.31206727</v>
      </c>
      <c r="K35" s="30">
        <v>35092994.912067294</v>
      </c>
      <c r="L35" s="208">
        <v>0.93797599479819138</v>
      </c>
    </row>
    <row r="36" spans="1:12" x14ac:dyDescent="0.25">
      <c r="A36" s="31" t="s">
        <v>33</v>
      </c>
      <c r="B36" s="29" t="s">
        <v>34</v>
      </c>
      <c r="C36" s="3">
        <v>63946485.119999997</v>
      </c>
      <c r="D36" s="3">
        <v>56702611.32</v>
      </c>
      <c r="E36" s="30">
        <v>68745269.697605535</v>
      </c>
      <c r="F36" s="30">
        <v>4798784.5776055381</v>
      </c>
      <c r="G36" s="208">
        <v>0.93019469414093103</v>
      </c>
      <c r="H36" s="319">
        <v>384563433.08000004</v>
      </c>
      <c r="I36" s="3">
        <v>352473301.81000006</v>
      </c>
      <c r="J36" s="30">
        <v>410820118.18563324</v>
      </c>
      <c r="K36" s="30">
        <v>26256685.105633199</v>
      </c>
      <c r="L36" s="208">
        <v>0.93608714874628207</v>
      </c>
    </row>
    <row r="37" spans="1:12" x14ac:dyDescent="0.25">
      <c r="A37" s="1" t="s">
        <v>35</v>
      </c>
      <c r="B37" s="6" t="s">
        <v>36</v>
      </c>
      <c r="C37" s="189">
        <v>53638122.030000001</v>
      </c>
      <c r="D37" s="189">
        <v>53638122.030000001</v>
      </c>
      <c r="E37" s="9">
        <v>56540134.909999996</v>
      </c>
      <c r="F37" s="9">
        <v>2902012.8799999952</v>
      </c>
      <c r="G37" s="209">
        <v>0.94867340014983359</v>
      </c>
      <c r="H37" s="320">
        <v>322477624.23000002</v>
      </c>
      <c r="I37" s="8">
        <v>322477624.23000002</v>
      </c>
      <c r="J37" s="9">
        <v>339240809.45999992</v>
      </c>
      <c r="K37" s="9">
        <v>16763185.2299999</v>
      </c>
      <c r="L37" s="209">
        <v>0.95058617724476202</v>
      </c>
    </row>
    <row r="38" spans="1:12" x14ac:dyDescent="0.25">
      <c r="A38" s="17" t="s">
        <v>476</v>
      </c>
      <c r="B38" s="6" t="s">
        <v>630</v>
      </c>
      <c r="C38" s="189">
        <v>0</v>
      </c>
      <c r="D38" s="189">
        <v>0</v>
      </c>
      <c r="E38" s="9">
        <v>1825250</v>
      </c>
      <c r="F38" s="9">
        <v>1825250</v>
      </c>
      <c r="G38" s="209">
        <v>0</v>
      </c>
      <c r="H38" s="320">
        <v>0</v>
      </c>
      <c r="I38" s="8">
        <v>0</v>
      </c>
      <c r="J38" s="9">
        <v>9300000</v>
      </c>
      <c r="K38" s="9">
        <v>9300000</v>
      </c>
      <c r="L38" s="209">
        <v>0</v>
      </c>
    </row>
    <row r="39" spans="1:12" x14ac:dyDescent="0.25">
      <c r="A39" s="294" t="s">
        <v>37</v>
      </c>
      <c r="B39" s="276" t="s">
        <v>559</v>
      </c>
      <c r="C39" s="242">
        <v>5358745.54</v>
      </c>
      <c r="D39" s="242">
        <v>268100.70000000019</v>
      </c>
      <c r="E39" s="321">
        <v>5654013.4909999995</v>
      </c>
      <c r="F39" s="321">
        <v>295267.95099999942</v>
      </c>
      <c r="G39" s="322">
        <v>0.94777728219608881</v>
      </c>
      <c r="H39" s="323">
        <v>31981361.559999999</v>
      </c>
      <c r="I39" s="324">
        <v>775521.12999999896</v>
      </c>
      <c r="J39" s="321">
        <v>33924080.945999995</v>
      </c>
      <c r="K39" s="321">
        <v>1942719.3859999962</v>
      </c>
      <c r="L39" s="322">
        <v>0.94273332300166368</v>
      </c>
    </row>
    <row r="40" spans="1:12" x14ac:dyDescent="0.25">
      <c r="A40" s="294" t="s">
        <v>38</v>
      </c>
      <c r="B40" s="276" t="s">
        <v>39</v>
      </c>
      <c r="C40" s="242">
        <v>4500000</v>
      </c>
      <c r="D40" s="242">
        <v>2346771.04</v>
      </c>
      <c r="E40" s="321">
        <v>4500829.806291</v>
      </c>
      <c r="F40" s="321">
        <v>829.80629099998623</v>
      </c>
      <c r="G40" s="322">
        <v>0.99981563259960637</v>
      </c>
      <c r="H40" s="323">
        <v>27402457.059999999</v>
      </c>
      <c r="I40" s="324">
        <v>26518166.219999999</v>
      </c>
      <c r="J40" s="321">
        <v>27004978.837745998</v>
      </c>
      <c r="K40" s="321">
        <v>-397478.2222540006</v>
      </c>
      <c r="L40" s="322">
        <v>1.0147187014899055</v>
      </c>
    </row>
    <row r="41" spans="1:12" x14ac:dyDescent="0.25">
      <c r="A41" s="17" t="s">
        <v>40</v>
      </c>
      <c r="B41" s="6" t="s">
        <v>41</v>
      </c>
      <c r="C41" s="189">
        <v>449617.55</v>
      </c>
      <c r="D41" s="189">
        <v>449617.55</v>
      </c>
      <c r="E41" s="9">
        <v>225041.49031455</v>
      </c>
      <c r="F41" s="9">
        <v>-224576.05968544999</v>
      </c>
      <c r="G41" s="209">
        <v>1.9979318008050451</v>
      </c>
      <c r="H41" s="320">
        <v>2701990.23</v>
      </c>
      <c r="I41" s="8">
        <v>2701990.23</v>
      </c>
      <c r="J41" s="9">
        <v>1350248.9418873</v>
      </c>
      <c r="K41" s="9">
        <v>-1351741.2881127</v>
      </c>
      <c r="L41" s="209">
        <v>2.0011052378410414</v>
      </c>
    </row>
    <row r="42" spans="1:12" x14ac:dyDescent="0.25">
      <c r="A42" s="28" t="s">
        <v>42</v>
      </c>
      <c r="B42" s="29" t="s">
        <v>43</v>
      </c>
      <c r="C42" s="3">
        <v>2161149.84</v>
      </c>
      <c r="D42" s="3">
        <v>2161149.84</v>
      </c>
      <c r="E42" s="30">
        <v>1855000</v>
      </c>
      <c r="F42" s="33">
        <v>-306149.83999999985</v>
      </c>
      <c r="G42" s="209">
        <v>1.165040345013477</v>
      </c>
      <c r="H42" s="319">
        <v>14265816.75</v>
      </c>
      <c r="I42" s="3">
        <v>14265816.75</v>
      </c>
      <c r="J42" s="30">
        <v>13704047.309999999</v>
      </c>
      <c r="K42" s="33">
        <v>-561769.44000000134</v>
      </c>
      <c r="L42" s="209">
        <v>1.0409929583058337</v>
      </c>
    </row>
    <row r="43" spans="1:12" x14ac:dyDescent="0.25">
      <c r="A43" s="28" t="s">
        <v>44</v>
      </c>
      <c r="B43" s="2" t="s">
        <v>560</v>
      </c>
      <c r="C43" s="3">
        <v>2161149.84</v>
      </c>
      <c r="D43" s="3">
        <v>2161149.84</v>
      </c>
      <c r="E43" s="30">
        <v>1855000</v>
      </c>
      <c r="F43" s="33">
        <v>-306149.83999999985</v>
      </c>
      <c r="G43" s="209">
        <v>1.165040345013477</v>
      </c>
      <c r="H43" s="319">
        <v>14265816.75</v>
      </c>
      <c r="I43" s="33">
        <v>14265816.75</v>
      </c>
      <c r="J43" s="30">
        <v>13704047.309999999</v>
      </c>
      <c r="K43" s="33">
        <v>-561769.44000000134</v>
      </c>
      <c r="L43" s="209">
        <v>1.0409929583058337</v>
      </c>
    </row>
    <row r="44" spans="1:12" x14ac:dyDescent="0.25">
      <c r="A44" s="17" t="s">
        <v>45</v>
      </c>
      <c r="B44" s="18" t="s">
        <v>561</v>
      </c>
      <c r="C44" s="189">
        <v>156750</v>
      </c>
      <c r="D44" s="189">
        <v>156750</v>
      </c>
      <c r="E44" s="9">
        <v>0</v>
      </c>
      <c r="F44" s="9">
        <v>-156750</v>
      </c>
      <c r="G44" s="209" t="s">
        <v>16</v>
      </c>
      <c r="H44" s="320">
        <v>765023.09000000008</v>
      </c>
      <c r="I44" s="8">
        <v>765023.09000000008</v>
      </c>
      <c r="J44" s="9">
        <v>356400</v>
      </c>
      <c r="K44" s="9">
        <v>-408623.09000000008</v>
      </c>
      <c r="L44" s="209">
        <v>2.1465294332211</v>
      </c>
    </row>
    <row r="45" spans="1:12" x14ac:dyDescent="0.25">
      <c r="A45" s="17" t="s">
        <v>477</v>
      </c>
      <c r="B45" s="18" t="s">
        <v>46</v>
      </c>
      <c r="C45" s="189">
        <v>235599.84</v>
      </c>
      <c r="D45" s="189">
        <v>235599.84</v>
      </c>
      <c r="E45" s="9">
        <v>125000</v>
      </c>
      <c r="F45" s="9">
        <v>-110599.84</v>
      </c>
      <c r="G45" s="209">
        <v>1.88479872</v>
      </c>
      <c r="H45" s="320">
        <v>1513193.6600000001</v>
      </c>
      <c r="I45" s="8">
        <v>1513193.6600000001</v>
      </c>
      <c r="J45" s="9">
        <v>750000</v>
      </c>
      <c r="K45" s="9">
        <v>-763193.66000000015</v>
      </c>
      <c r="L45" s="209">
        <v>2.017591546666667</v>
      </c>
    </row>
    <row r="46" spans="1:12" x14ac:dyDescent="0.25">
      <c r="A46" s="17" t="s">
        <v>47</v>
      </c>
      <c r="B46" s="18" t="s">
        <v>48</v>
      </c>
      <c r="C46" s="189">
        <v>1768800</v>
      </c>
      <c r="D46" s="189">
        <v>1768800</v>
      </c>
      <c r="E46" s="9">
        <v>1730000</v>
      </c>
      <c r="F46" s="9">
        <v>-38800</v>
      </c>
      <c r="G46" s="209">
        <v>1.0224277456647399</v>
      </c>
      <c r="H46" s="320">
        <v>10509600</v>
      </c>
      <c r="I46" s="8">
        <v>10509600</v>
      </c>
      <c r="J46" s="9">
        <v>10380000</v>
      </c>
      <c r="K46" s="9">
        <v>-129600</v>
      </c>
      <c r="L46" s="209">
        <v>1.0124855491329481</v>
      </c>
    </row>
    <row r="47" spans="1:12" ht="24.75" x14ac:dyDescent="0.25">
      <c r="A47" s="28" t="s">
        <v>49</v>
      </c>
      <c r="B47" s="48" t="s">
        <v>50</v>
      </c>
      <c r="C47" s="3">
        <v>0</v>
      </c>
      <c r="D47" s="3">
        <v>0</v>
      </c>
      <c r="E47" s="33">
        <v>0</v>
      </c>
      <c r="F47" s="4">
        <v>0</v>
      </c>
      <c r="G47" s="208" t="s">
        <v>16</v>
      </c>
      <c r="H47" s="325">
        <v>1478000</v>
      </c>
      <c r="I47" s="3">
        <v>1478000</v>
      </c>
      <c r="J47" s="4">
        <v>2217647.31</v>
      </c>
      <c r="K47" s="4">
        <v>739647.31</v>
      </c>
      <c r="L47" s="208">
        <v>0.66647207305475453</v>
      </c>
    </row>
    <row r="48" spans="1:12" x14ac:dyDescent="0.25">
      <c r="A48" s="17"/>
      <c r="B48" s="15" t="s">
        <v>653</v>
      </c>
      <c r="C48" s="189">
        <v>0</v>
      </c>
      <c r="D48" s="189">
        <v>0</v>
      </c>
      <c r="E48" s="9">
        <v>0</v>
      </c>
      <c r="F48" s="9">
        <v>0</v>
      </c>
      <c r="G48" s="209" t="s">
        <v>16</v>
      </c>
      <c r="H48" s="320">
        <v>0</v>
      </c>
      <c r="I48" s="8">
        <v>0</v>
      </c>
      <c r="J48" s="9">
        <v>172000</v>
      </c>
      <c r="K48" s="9">
        <v>172000</v>
      </c>
      <c r="L48" s="209">
        <v>0</v>
      </c>
    </row>
    <row r="49" spans="1:12" x14ac:dyDescent="0.25">
      <c r="A49" s="17"/>
      <c r="B49" s="15" t="s">
        <v>478</v>
      </c>
      <c r="C49" s="189">
        <v>0</v>
      </c>
      <c r="D49" s="189">
        <v>0</v>
      </c>
      <c r="E49" s="9">
        <v>0</v>
      </c>
      <c r="F49" s="9">
        <v>0</v>
      </c>
      <c r="G49" s="209" t="s">
        <v>16</v>
      </c>
      <c r="H49" s="320">
        <v>1478000</v>
      </c>
      <c r="I49" s="8">
        <v>1478000</v>
      </c>
      <c r="J49" s="9">
        <v>2217647.31</v>
      </c>
      <c r="K49" s="9">
        <v>739647.31</v>
      </c>
      <c r="L49" s="209">
        <v>0.66647207305475453</v>
      </c>
    </row>
    <row r="50" spans="1:12" x14ac:dyDescent="0.25">
      <c r="A50" s="16" t="s">
        <v>51</v>
      </c>
      <c r="B50" s="184" t="s">
        <v>52</v>
      </c>
      <c r="C50" s="3">
        <v>55958980.239999995</v>
      </c>
      <c r="D50" s="3">
        <v>55958980.239999995</v>
      </c>
      <c r="E50" s="33">
        <v>58896080.766666658</v>
      </c>
      <c r="F50" s="30">
        <v>2937100.5266666636</v>
      </c>
      <c r="G50" s="208">
        <v>0.95013079837514469</v>
      </c>
      <c r="H50" s="325">
        <v>84942291.340000004</v>
      </c>
      <c r="I50" s="3">
        <v>84942291.340000004</v>
      </c>
      <c r="J50" s="33">
        <v>89402896.049999982</v>
      </c>
      <c r="K50" s="30">
        <v>4460604.7099999785</v>
      </c>
      <c r="L50" s="208">
        <v>0.95010670898730942</v>
      </c>
    </row>
    <row r="51" spans="1:12" x14ac:dyDescent="0.25">
      <c r="A51" s="1" t="s">
        <v>53</v>
      </c>
      <c r="B51" s="15" t="s">
        <v>54</v>
      </c>
      <c r="C51" s="20">
        <v>2990369.51</v>
      </c>
      <c r="D51" s="20">
        <v>2990369.51</v>
      </c>
      <c r="E51" s="9">
        <v>3962499.8999999985</v>
      </c>
      <c r="F51" s="9">
        <v>972130.38999999873</v>
      </c>
      <c r="G51" s="209">
        <v>0.7546674032723637</v>
      </c>
      <c r="H51" s="320">
        <v>17877058.200000003</v>
      </c>
      <c r="I51" s="8">
        <v>17877058.200000003</v>
      </c>
      <c r="J51" s="9">
        <v>23774999.399999991</v>
      </c>
      <c r="K51" s="9">
        <v>5897941.1999999881</v>
      </c>
      <c r="L51" s="209">
        <v>0.75192675714641699</v>
      </c>
    </row>
    <row r="52" spans="1:12" x14ac:dyDescent="0.25">
      <c r="A52" s="1" t="s">
        <v>55</v>
      </c>
      <c r="B52" s="15" t="s">
        <v>56</v>
      </c>
      <c r="C52" s="20">
        <v>40000</v>
      </c>
      <c r="D52" s="20">
        <v>40000</v>
      </c>
      <c r="E52" s="9">
        <v>56666.666666666672</v>
      </c>
      <c r="F52" s="9">
        <v>16666.666666666672</v>
      </c>
      <c r="G52" s="209">
        <v>0.70588235294117641</v>
      </c>
      <c r="H52" s="320">
        <v>40000</v>
      </c>
      <c r="I52" s="8">
        <v>40000</v>
      </c>
      <c r="J52" s="9">
        <v>260000.00000000006</v>
      </c>
      <c r="K52" s="9">
        <v>220000.00000000006</v>
      </c>
      <c r="L52" s="209">
        <v>0.1538461538461538</v>
      </c>
    </row>
    <row r="53" spans="1:12" ht="24.75" x14ac:dyDescent="0.25">
      <c r="A53" s="28" t="s">
        <v>57</v>
      </c>
      <c r="B53" s="185" t="s">
        <v>58</v>
      </c>
      <c r="C53" s="194">
        <v>52928610.729999997</v>
      </c>
      <c r="D53" s="194">
        <v>52928610.729999997</v>
      </c>
      <c r="E53" s="4">
        <v>54876914.199999996</v>
      </c>
      <c r="F53" s="4">
        <v>1948303.4699999988</v>
      </c>
      <c r="G53" s="208">
        <v>0.96449684720063944</v>
      </c>
      <c r="H53" s="325">
        <v>67025233.140000001</v>
      </c>
      <c r="I53" s="194">
        <v>67025233.140000001</v>
      </c>
      <c r="J53" s="4">
        <v>67018783.859999999</v>
      </c>
      <c r="K53" s="4">
        <v>-6449.2800000011921</v>
      </c>
      <c r="L53" s="208">
        <v>1.0000962309315173</v>
      </c>
    </row>
    <row r="54" spans="1:12" x14ac:dyDescent="0.25">
      <c r="A54" s="17"/>
      <c r="B54" s="15" t="s">
        <v>615</v>
      </c>
      <c r="C54" s="20">
        <v>6000</v>
      </c>
      <c r="D54" s="20">
        <v>6000</v>
      </c>
      <c r="E54" s="9">
        <v>25000</v>
      </c>
      <c r="F54" s="9">
        <v>19000</v>
      </c>
      <c r="G54" s="209">
        <v>0.24</v>
      </c>
      <c r="H54" s="320">
        <v>1539000</v>
      </c>
      <c r="I54" s="8">
        <v>1539000</v>
      </c>
      <c r="J54" s="9">
        <v>150000</v>
      </c>
      <c r="K54" s="9">
        <v>-1389000</v>
      </c>
      <c r="L54" s="209">
        <v>10.26</v>
      </c>
    </row>
    <row r="55" spans="1:12" x14ac:dyDescent="0.25">
      <c r="A55" s="17"/>
      <c r="B55" s="15" t="s">
        <v>616</v>
      </c>
      <c r="C55" s="20">
        <v>1225094.25</v>
      </c>
      <c r="D55" s="20">
        <v>1225094.25</v>
      </c>
      <c r="E55" s="9">
        <v>1337500</v>
      </c>
      <c r="F55" s="9">
        <v>112405.75</v>
      </c>
      <c r="G55" s="209">
        <v>0.91595831775700931</v>
      </c>
      <c r="H55" s="320">
        <v>12086738.380000001</v>
      </c>
      <c r="I55" s="8">
        <v>12086738.380000001</v>
      </c>
      <c r="J55" s="9">
        <v>11703482.449999999</v>
      </c>
      <c r="K55" s="9">
        <v>-383255.93000000156</v>
      </c>
      <c r="L55" s="209">
        <v>1.0327471700527906</v>
      </c>
    </row>
    <row r="56" spans="1:12" x14ac:dyDescent="0.25">
      <c r="A56" s="17"/>
      <c r="B56" s="15" t="s">
        <v>617</v>
      </c>
      <c r="C56" s="20">
        <v>51697516.479999997</v>
      </c>
      <c r="D56" s="20">
        <v>51697516.479999997</v>
      </c>
      <c r="E56" s="9">
        <v>53514414.199999996</v>
      </c>
      <c r="F56" s="9">
        <v>1816897.7199999988</v>
      </c>
      <c r="G56" s="209">
        <v>0.96604844232789899</v>
      </c>
      <c r="H56" s="320">
        <v>53399494.759999998</v>
      </c>
      <c r="I56" s="8">
        <v>53399494.759999998</v>
      </c>
      <c r="J56" s="9">
        <v>53514414.199999996</v>
      </c>
      <c r="K56" s="9">
        <v>114919.43999999762</v>
      </c>
      <c r="L56" s="209">
        <v>0.99785255165887632</v>
      </c>
    </row>
    <row r="57" spans="1:12" x14ac:dyDescent="0.25">
      <c r="A57" s="16" t="s">
        <v>59</v>
      </c>
      <c r="B57" s="34" t="s">
        <v>60</v>
      </c>
      <c r="C57" s="3">
        <v>7745325.7599999998</v>
      </c>
      <c r="D57" s="3">
        <v>7745325.7599999998</v>
      </c>
      <c r="E57" s="30">
        <v>8644986.6277389992</v>
      </c>
      <c r="F57" s="30">
        <v>899660.86773899943</v>
      </c>
      <c r="G57" s="208">
        <v>0.89593264784791282</v>
      </c>
      <c r="H57" s="325">
        <v>46932445.229999997</v>
      </c>
      <c r="I57" s="3">
        <v>46932445.229999997</v>
      </c>
      <c r="J57" s="30">
        <v>51869919.766433991</v>
      </c>
      <c r="K57" s="30">
        <v>4937474.5364339948</v>
      </c>
      <c r="L57" s="208">
        <v>0.90481044584863368</v>
      </c>
    </row>
    <row r="58" spans="1:12" x14ac:dyDescent="0.25">
      <c r="A58" s="11" t="s">
        <v>61</v>
      </c>
      <c r="B58" s="6" t="s">
        <v>536</v>
      </c>
      <c r="C58" s="20">
        <v>3492241.22</v>
      </c>
      <c r="D58" s="20">
        <v>3492241.22</v>
      </c>
      <c r="E58" s="9">
        <v>4008695.5651190002</v>
      </c>
      <c r="F58" s="9">
        <v>516454.34511899995</v>
      </c>
      <c r="G58" s="209">
        <v>0.87116648377770523</v>
      </c>
      <c r="H58" s="320">
        <v>21628404.68</v>
      </c>
      <c r="I58" s="8">
        <v>21628404.68</v>
      </c>
      <c r="J58" s="9">
        <v>24052173.390713997</v>
      </c>
      <c r="K58" s="9">
        <v>2423768.7107139975</v>
      </c>
      <c r="L58" s="209">
        <v>0.89922870289760337</v>
      </c>
    </row>
    <row r="59" spans="1:12" x14ac:dyDescent="0.25">
      <c r="A59" s="17" t="s">
        <v>62</v>
      </c>
      <c r="B59" s="6" t="s">
        <v>537</v>
      </c>
      <c r="C59" s="20">
        <v>3789379.12</v>
      </c>
      <c r="D59" s="20">
        <v>3789379.12</v>
      </c>
      <c r="E59" s="9">
        <v>4014349.5786099993</v>
      </c>
      <c r="F59" s="9">
        <v>224970.45860999916</v>
      </c>
      <c r="G59" s="209">
        <v>0.943958428581126</v>
      </c>
      <c r="H59" s="320">
        <v>22629645.73</v>
      </c>
      <c r="I59" s="8">
        <v>22629645.73</v>
      </c>
      <c r="J59" s="9">
        <v>24086097.471659996</v>
      </c>
      <c r="K59" s="9">
        <v>1456451.7416599952</v>
      </c>
      <c r="L59" s="209">
        <v>0.9395314353695664</v>
      </c>
    </row>
    <row r="60" spans="1:12" ht="24.75" x14ac:dyDescent="0.25">
      <c r="A60" s="17" t="s">
        <v>63</v>
      </c>
      <c r="B60" s="6" t="s">
        <v>538</v>
      </c>
      <c r="C60" s="20">
        <v>463705.42</v>
      </c>
      <c r="D60" s="20">
        <v>463705.42</v>
      </c>
      <c r="E60" s="9">
        <v>621941.48401000001</v>
      </c>
      <c r="F60" s="9">
        <v>158236.06401000003</v>
      </c>
      <c r="G60" s="209">
        <v>0.74557724789514801</v>
      </c>
      <c r="H60" s="320">
        <v>2674394.8199999998</v>
      </c>
      <c r="I60" s="8">
        <v>2674394.8199999998</v>
      </c>
      <c r="J60" s="9">
        <v>3731648.9040599996</v>
      </c>
      <c r="K60" s="9">
        <v>1057254.0840599998</v>
      </c>
      <c r="L60" s="209">
        <v>0.71667911123425432</v>
      </c>
    </row>
    <row r="61" spans="1:12" x14ac:dyDescent="0.25">
      <c r="A61" s="35"/>
      <c r="B61" s="36"/>
      <c r="C61" s="190"/>
      <c r="D61" s="190"/>
      <c r="E61" s="37"/>
      <c r="F61" s="326"/>
      <c r="G61" s="211"/>
      <c r="H61" s="326"/>
      <c r="I61" s="327"/>
      <c r="J61" s="37"/>
      <c r="K61" s="210"/>
      <c r="L61" s="211"/>
    </row>
    <row r="62" spans="1:12" x14ac:dyDescent="0.25">
      <c r="A62" s="166" t="s">
        <v>479</v>
      </c>
      <c r="B62" s="22" t="s">
        <v>64</v>
      </c>
      <c r="C62" s="26">
        <v>41274701.830000006</v>
      </c>
      <c r="D62" s="26">
        <v>33097121.220000003</v>
      </c>
      <c r="E62" s="38">
        <v>56438510.135543443</v>
      </c>
      <c r="F62" s="27">
        <v>15163808.305543438</v>
      </c>
      <c r="G62" s="201">
        <v>0.73132160524567635</v>
      </c>
      <c r="H62" s="328">
        <v>199950794.37000003</v>
      </c>
      <c r="I62" s="26">
        <v>188768440.59999999</v>
      </c>
      <c r="J62" s="38">
        <v>339245819.98919404</v>
      </c>
      <c r="K62" s="27">
        <v>139295025.619194</v>
      </c>
      <c r="L62" s="201">
        <v>0.58939796038273673</v>
      </c>
    </row>
    <row r="63" spans="1:12" x14ac:dyDescent="0.25">
      <c r="A63" s="31" t="s">
        <v>65</v>
      </c>
      <c r="B63" s="29" t="s">
        <v>66</v>
      </c>
      <c r="C63" s="39">
        <v>1850031.27</v>
      </c>
      <c r="D63" s="39">
        <v>1850031.27</v>
      </c>
      <c r="E63" s="40">
        <v>1985547.7083333333</v>
      </c>
      <c r="F63" s="40">
        <v>135516.43833333324</v>
      </c>
      <c r="G63" s="208">
        <v>0.93174858616362055</v>
      </c>
      <c r="H63" s="329">
        <v>13123414.629999999</v>
      </c>
      <c r="I63" s="39">
        <v>13123414.630000001</v>
      </c>
      <c r="J63" s="40">
        <v>11953271.25</v>
      </c>
      <c r="K63" s="40">
        <v>-1170143.379999999</v>
      </c>
      <c r="L63" s="208">
        <v>1.097893150379232</v>
      </c>
    </row>
    <row r="64" spans="1:12" x14ac:dyDescent="0.25">
      <c r="A64" s="17" t="s">
        <v>67</v>
      </c>
      <c r="B64" s="6" t="s">
        <v>68</v>
      </c>
      <c r="C64" s="42">
        <v>548844.24</v>
      </c>
      <c r="D64" s="42">
        <v>548844.24</v>
      </c>
      <c r="E64" s="21">
        <v>1058477.92</v>
      </c>
      <c r="F64" s="21">
        <v>509633.67999999993</v>
      </c>
      <c r="G64" s="209">
        <v>0.51852214357008031</v>
      </c>
      <c r="H64" s="330">
        <v>3968271.3600000003</v>
      </c>
      <c r="I64" s="8">
        <v>3968271.3600000003</v>
      </c>
      <c r="J64" s="21">
        <v>6350867.5199999996</v>
      </c>
      <c r="K64" s="21">
        <v>2382596.1599999992</v>
      </c>
      <c r="L64" s="209">
        <v>0.62483925975517762</v>
      </c>
    </row>
    <row r="65" spans="1:12" x14ac:dyDescent="0.25">
      <c r="A65" s="17" t="s">
        <v>69</v>
      </c>
      <c r="B65" s="6" t="s">
        <v>70</v>
      </c>
      <c r="C65" s="8">
        <v>0</v>
      </c>
      <c r="D65" s="8">
        <v>0</v>
      </c>
      <c r="E65" s="21">
        <v>3500</v>
      </c>
      <c r="F65" s="21">
        <v>3500</v>
      </c>
      <c r="G65" s="212">
        <v>0</v>
      </c>
      <c r="H65" s="330">
        <v>0</v>
      </c>
      <c r="I65" s="8">
        <v>0</v>
      </c>
      <c r="J65" s="9">
        <v>61000</v>
      </c>
      <c r="K65" s="21">
        <v>61000</v>
      </c>
      <c r="L65" s="212">
        <v>0</v>
      </c>
    </row>
    <row r="66" spans="1:12" x14ac:dyDescent="0.25">
      <c r="A66" s="17" t="s">
        <v>71</v>
      </c>
      <c r="B66" s="6" t="s">
        <v>72</v>
      </c>
      <c r="C66" s="8">
        <v>300340.89</v>
      </c>
      <c r="D66" s="8">
        <v>300340.89</v>
      </c>
      <c r="E66" s="21">
        <v>9838.4166666666679</v>
      </c>
      <c r="F66" s="21">
        <v>-290502.47333333333</v>
      </c>
      <c r="G66" s="209">
        <v>30.527360262914932</v>
      </c>
      <c r="H66" s="330">
        <v>3891008.4600000004</v>
      </c>
      <c r="I66" s="8">
        <v>3891008.4600000004</v>
      </c>
      <c r="J66" s="21">
        <v>59030.500000000015</v>
      </c>
      <c r="K66" s="21">
        <v>-3831977.9600000004</v>
      </c>
      <c r="L66" s="209">
        <v>65.915221114508597</v>
      </c>
    </row>
    <row r="67" spans="1:12" x14ac:dyDescent="0.25">
      <c r="A67" s="11" t="s">
        <v>562</v>
      </c>
      <c r="B67" s="6" t="s">
        <v>73</v>
      </c>
      <c r="C67" s="8">
        <v>989635.14</v>
      </c>
      <c r="D67" s="8">
        <v>989635.14</v>
      </c>
      <c r="E67" s="21">
        <v>900521.30166666664</v>
      </c>
      <c r="F67" s="21">
        <v>-89113.838333333377</v>
      </c>
      <c r="G67" s="209">
        <v>1.0989580570369666</v>
      </c>
      <c r="H67" s="330">
        <v>5196237.8100000005</v>
      </c>
      <c r="I67" s="8">
        <v>5196237.8100000005</v>
      </c>
      <c r="J67" s="21">
        <v>5403127.8099999996</v>
      </c>
      <c r="K67" s="21">
        <v>206889.99999999907</v>
      </c>
      <c r="L67" s="209">
        <v>0.96170921598095616</v>
      </c>
    </row>
    <row r="68" spans="1:12" x14ac:dyDescent="0.25">
      <c r="A68" s="11" t="s">
        <v>74</v>
      </c>
      <c r="B68" s="6" t="s">
        <v>75</v>
      </c>
      <c r="C68" s="8">
        <v>7011</v>
      </c>
      <c r="D68" s="8">
        <v>7011</v>
      </c>
      <c r="E68" s="21">
        <v>8183.86</v>
      </c>
      <c r="F68" s="21">
        <v>1172.8599999999997</v>
      </c>
      <c r="G68" s="209">
        <v>0.85668620919712701</v>
      </c>
      <c r="H68" s="330">
        <v>42205</v>
      </c>
      <c r="I68" s="8">
        <v>42205</v>
      </c>
      <c r="J68" s="21">
        <v>49103.159999999996</v>
      </c>
      <c r="K68" s="21">
        <v>6898.1599999999962</v>
      </c>
      <c r="L68" s="209">
        <v>0.85951698424296941</v>
      </c>
    </row>
    <row r="69" spans="1:12" x14ac:dyDescent="0.25">
      <c r="A69" s="11" t="s">
        <v>76</v>
      </c>
      <c r="B69" s="6" t="s">
        <v>77</v>
      </c>
      <c r="C69" s="8">
        <v>4200</v>
      </c>
      <c r="D69" s="8">
        <v>4200</v>
      </c>
      <c r="E69" s="21">
        <v>5026.21</v>
      </c>
      <c r="F69" s="21">
        <v>826.21</v>
      </c>
      <c r="G69" s="209">
        <v>0.83561968162890132</v>
      </c>
      <c r="H69" s="330">
        <v>25692</v>
      </c>
      <c r="I69" s="8">
        <v>25692</v>
      </c>
      <c r="J69" s="21">
        <v>30142.26</v>
      </c>
      <c r="K69" s="21">
        <v>4450.2599999999984</v>
      </c>
      <c r="L69" s="209">
        <v>0.85235811780536697</v>
      </c>
    </row>
    <row r="70" spans="1:12" x14ac:dyDescent="0.25">
      <c r="A70" s="213" t="s">
        <v>78</v>
      </c>
      <c r="B70" s="255" t="s">
        <v>79</v>
      </c>
      <c r="C70" s="214">
        <v>2097535.34</v>
      </c>
      <c r="D70" s="214">
        <v>2097535.34</v>
      </c>
      <c r="E70" s="256">
        <v>10451264.333333334</v>
      </c>
      <c r="F70" s="215">
        <v>8353728.9933333341</v>
      </c>
      <c r="G70" s="216">
        <v>0.20069680309492377</v>
      </c>
      <c r="H70" s="331">
        <v>9847796.7399999984</v>
      </c>
      <c r="I70" s="214">
        <v>9847796.7400000002</v>
      </c>
      <c r="J70" s="215">
        <v>58822486.000000007</v>
      </c>
      <c r="K70" s="215">
        <v>48974689.260000005</v>
      </c>
      <c r="L70" s="216">
        <v>0.16741551419639078</v>
      </c>
    </row>
    <row r="71" spans="1:12" x14ac:dyDescent="0.25">
      <c r="A71" s="295" t="s">
        <v>80</v>
      </c>
      <c r="B71" s="276" t="s">
        <v>480</v>
      </c>
      <c r="C71" s="192">
        <v>2023700</v>
      </c>
      <c r="D71" s="192">
        <v>2023700</v>
      </c>
      <c r="E71" s="47">
        <v>7096666.666666667</v>
      </c>
      <c r="F71" s="47">
        <v>5072966.666666667</v>
      </c>
      <c r="G71" s="322">
        <v>0.28516204790981681</v>
      </c>
      <c r="H71" s="332">
        <v>9286153.9600000009</v>
      </c>
      <c r="I71" s="324">
        <v>9286153.9600000009</v>
      </c>
      <c r="J71" s="47">
        <v>42626500</v>
      </c>
      <c r="K71" s="47">
        <v>33340346.039999999</v>
      </c>
      <c r="L71" s="322">
        <v>0.21784931814716199</v>
      </c>
    </row>
    <row r="72" spans="1:12" x14ac:dyDescent="0.25">
      <c r="A72" s="295" t="s">
        <v>563</v>
      </c>
      <c r="B72" s="276" t="s">
        <v>529</v>
      </c>
      <c r="C72" s="192">
        <v>0</v>
      </c>
      <c r="D72" s="192">
        <v>0</v>
      </c>
      <c r="E72" s="47">
        <v>835000</v>
      </c>
      <c r="F72" s="47">
        <v>0</v>
      </c>
      <c r="G72" s="266">
        <v>835000</v>
      </c>
      <c r="H72" s="47">
        <v>0</v>
      </c>
      <c r="I72" s="324">
        <v>0</v>
      </c>
      <c r="J72" s="47">
        <v>5010000</v>
      </c>
      <c r="K72" s="47">
        <v>5010000</v>
      </c>
      <c r="L72" s="322">
        <v>0</v>
      </c>
    </row>
    <row r="73" spans="1:12" x14ac:dyDescent="0.25">
      <c r="A73" s="295" t="s">
        <v>564</v>
      </c>
      <c r="B73" s="276" t="s">
        <v>530</v>
      </c>
      <c r="C73" s="192">
        <v>0</v>
      </c>
      <c r="D73" s="192">
        <v>0</v>
      </c>
      <c r="E73" s="47">
        <v>2106833.3333333335</v>
      </c>
      <c r="F73" s="47">
        <v>0</v>
      </c>
      <c r="G73" s="266">
        <v>2106833.3333333335</v>
      </c>
      <c r="H73" s="47">
        <v>0</v>
      </c>
      <c r="I73" s="324">
        <v>0</v>
      </c>
      <c r="J73" s="47">
        <v>8891000.0000000019</v>
      </c>
      <c r="K73" s="47">
        <v>8891000.0000000019</v>
      </c>
      <c r="L73" s="322">
        <v>0</v>
      </c>
    </row>
    <row r="74" spans="1:12" x14ac:dyDescent="0.25">
      <c r="A74" s="294" t="s">
        <v>81</v>
      </c>
      <c r="B74" s="276" t="s">
        <v>481</v>
      </c>
      <c r="C74" s="192">
        <v>73835.34</v>
      </c>
      <c r="D74" s="192">
        <v>73835.34</v>
      </c>
      <c r="E74" s="47">
        <v>412764.33333333337</v>
      </c>
      <c r="F74" s="47">
        <v>338928.9933333334</v>
      </c>
      <c r="G74" s="322">
        <v>0.17888013579984702</v>
      </c>
      <c r="H74" s="332">
        <v>561642.78</v>
      </c>
      <c r="I74" s="324">
        <v>561642.78</v>
      </c>
      <c r="J74" s="47">
        <v>2294986.0000000005</v>
      </c>
      <c r="K74" s="47">
        <v>1733343.2200000004</v>
      </c>
      <c r="L74" s="322">
        <v>0.24472601575783029</v>
      </c>
    </row>
    <row r="75" spans="1:12" x14ac:dyDescent="0.25">
      <c r="A75" s="28" t="s">
        <v>82</v>
      </c>
      <c r="B75" s="29" t="s">
        <v>83</v>
      </c>
      <c r="C75" s="43">
        <v>644150</v>
      </c>
      <c r="D75" s="43">
        <v>644150</v>
      </c>
      <c r="E75" s="45">
        <v>1941619.611111111</v>
      </c>
      <c r="F75" s="40">
        <v>1297469.611111111</v>
      </c>
      <c r="G75" s="208">
        <v>0.33175911301770317</v>
      </c>
      <c r="H75" s="329">
        <v>6518912.8999999994</v>
      </c>
      <c r="I75" s="43">
        <v>6518912.9000000004</v>
      </c>
      <c r="J75" s="40">
        <v>11790784.333333332</v>
      </c>
      <c r="K75" s="40">
        <v>5271871.4333333327</v>
      </c>
      <c r="L75" s="208">
        <v>0.55288204038900102</v>
      </c>
    </row>
    <row r="76" spans="1:12" x14ac:dyDescent="0.25">
      <c r="A76" s="17" t="s">
        <v>84</v>
      </c>
      <c r="B76" s="6" t="s">
        <v>565</v>
      </c>
      <c r="C76" s="42">
        <v>644150</v>
      </c>
      <c r="D76" s="42">
        <v>644150</v>
      </c>
      <c r="E76" s="21">
        <v>942191.94444444438</v>
      </c>
      <c r="F76" s="21">
        <v>298041.94444444438</v>
      </c>
      <c r="G76" s="209">
        <v>0.68367173355511723</v>
      </c>
      <c r="H76" s="330">
        <v>4084411</v>
      </c>
      <c r="I76" s="8">
        <v>4084411</v>
      </c>
      <c r="J76" s="21">
        <v>5794218.333333333</v>
      </c>
      <c r="K76" s="21">
        <v>1709807.333333333</v>
      </c>
      <c r="L76" s="209">
        <v>0.70491147641139984</v>
      </c>
    </row>
    <row r="77" spans="1:12" x14ac:dyDescent="0.25">
      <c r="A77" s="17" t="s">
        <v>482</v>
      </c>
      <c r="B77" s="6" t="s">
        <v>566</v>
      </c>
      <c r="C77" s="42">
        <v>0</v>
      </c>
      <c r="D77" s="42">
        <v>0</v>
      </c>
      <c r="E77" s="21">
        <v>999427.66666666663</v>
      </c>
      <c r="F77" s="21">
        <v>999427.66666666663</v>
      </c>
      <c r="G77" s="209">
        <v>0</v>
      </c>
      <c r="H77" s="330">
        <v>2304901.9</v>
      </c>
      <c r="I77" s="8">
        <v>2304901.9</v>
      </c>
      <c r="J77" s="21">
        <v>5996566</v>
      </c>
      <c r="K77" s="21">
        <v>3691664.1</v>
      </c>
      <c r="L77" s="209">
        <v>0.38437030460433519</v>
      </c>
    </row>
    <row r="78" spans="1:12" x14ac:dyDescent="0.25">
      <c r="A78" s="17" t="s">
        <v>547</v>
      </c>
      <c r="B78" s="6" t="s">
        <v>567</v>
      </c>
      <c r="C78" s="192">
        <v>0</v>
      </c>
      <c r="D78" s="192">
        <v>0</v>
      </c>
      <c r="E78" s="47">
        <v>0</v>
      </c>
      <c r="F78" s="47">
        <v>0</v>
      </c>
      <c r="G78" s="209" t="s">
        <v>16</v>
      </c>
      <c r="H78" s="332">
        <v>129600</v>
      </c>
      <c r="I78" s="324">
        <v>129600</v>
      </c>
      <c r="J78" s="47">
        <v>0</v>
      </c>
      <c r="K78" s="47">
        <v>-129600</v>
      </c>
      <c r="L78" s="209" t="s">
        <v>16</v>
      </c>
    </row>
    <row r="79" spans="1:12" x14ac:dyDescent="0.25">
      <c r="A79" s="31" t="s">
        <v>85</v>
      </c>
      <c r="B79" s="29" t="s">
        <v>86</v>
      </c>
      <c r="C79" s="39">
        <v>20960</v>
      </c>
      <c r="D79" s="39">
        <v>20960</v>
      </c>
      <c r="E79" s="40">
        <v>401583.33333333331</v>
      </c>
      <c r="F79" s="40">
        <v>380623.33333333331</v>
      </c>
      <c r="G79" s="208">
        <v>5.2193401120564434E-2</v>
      </c>
      <c r="H79" s="329">
        <v>1250505.97</v>
      </c>
      <c r="I79" s="39">
        <v>1250505.97</v>
      </c>
      <c r="J79" s="40">
        <v>2409500</v>
      </c>
      <c r="K79" s="40">
        <v>1158994.03</v>
      </c>
      <c r="L79" s="208">
        <v>0.5189898194646192</v>
      </c>
    </row>
    <row r="80" spans="1:12" x14ac:dyDescent="0.25">
      <c r="A80" s="17" t="s">
        <v>87</v>
      </c>
      <c r="B80" s="12" t="s">
        <v>654</v>
      </c>
      <c r="C80" s="42">
        <v>1700</v>
      </c>
      <c r="D80" s="42">
        <v>1700</v>
      </c>
      <c r="E80" s="21">
        <v>369333.33333333331</v>
      </c>
      <c r="F80" s="21">
        <v>367633.33333333331</v>
      </c>
      <c r="G80" s="209">
        <v>4.6028880866425996E-3</v>
      </c>
      <c r="H80" s="330">
        <v>1063761.82</v>
      </c>
      <c r="I80" s="8">
        <v>1063761.82</v>
      </c>
      <c r="J80" s="21">
        <v>2216000</v>
      </c>
      <c r="K80" s="21">
        <v>1152238.18</v>
      </c>
      <c r="L80" s="209">
        <v>0.48003692238267148</v>
      </c>
    </row>
    <row r="81" spans="1:12" x14ac:dyDescent="0.25">
      <c r="A81" s="17" t="s">
        <v>88</v>
      </c>
      <c r="B81" s="12" t="s">
        <v>89</v>
      </c>
      <c r="C81" s="42">
        <v>0</v>
      </c>
      <c r="D81" s="42">
        <v>0</v>
      </c>
      <c r="E81" s="21">
        <v>11250</v>
      </c>
      <c r="F81" s="21">
        <v>11250</v>
      </c>
      <c r="G81" s="209">
        <v>0</v>
      </c>
      <c r="H81" s="330">
        <v>87694.15</v>
      </c>
      <c r="I81" s="8">
        <v>87694.15</v>
      </c>
      <c r="J81" s="21">
        <v>67500</v>
      </c>
      <c r="K81" s="21">
        <v>-20194.149999999994</v>
      </c>
      <c r="L81" s="209">
        <v>1.2991725925925925</v>
      </c>
    </row>
    <row r="82" spans="1:12" x14ac:dyDescent="0.25">
      <c r="A82" s="17" t="s">
        <v>90</v>
      </c>
      <c r="B82" s="12" t="s">
        <v>91</v>
      </c>
      <c r="C82" s="42">
        <v>19260</v>
      </c>
      <c r="D82" s="42">
        <v>19260</v>
      </c>
      <c r="E82" s="21">
        <v>21000</v>
      </c>
      <c r="F82" s="21">
        <v>1740</v>
      </c>
      <c r="G82" s="209">
        <v>0.91714285714285715</v>
      </c>
      <c r="H82" s="330">
        <v>99050</v>
      </c>
      <c r="I82" s="8">
        <v>99050</v>
      </c>
      <c r="J82" s="21">
        <v>126000</v>
      </c>
      <c r="K82" s="21">
        <v>26950</v>
      </c>
      <c r="L82" s="209">
        <v>0.78611111111111109</v>
      </c>
    </row>
    <row r="83" spans="1:12" x14ac:dyDescent="0.25">
      <c r="A83" s="31" t="s">
        <v>92</v>
      </c>
      <c r="B83" s="29" t="s">
        <v>93</v>
      </c>
      <c r="C83" s="39">
        <v>14265106.950000001</v>
      </c>
      <c r="D83" s="39">
        <v>14265106.950000001</v>
      </c>
      <c r="E83" s="40">
        <v>9169931.1442000009</v>
      </c>
      <c r="F83" s="40">
        <v>-5095175.8058000002</v>
      </c>
      <c r="G83" s="208">
        <v>1.5556394836206278</v>
      </c>
      <c r="H83" s="329">
        <v>59247303.560000002</v>
      </c>
      <c r="I83" s="39">
        <v>59247303.560000002</v>
      </c>
      <c r="J83" s="40">
        <v>69010572.420355558</v>
      </c>
      <c r="K83" s="40">
        <v>9763268.860355556</v>
      </c>
      <c r="L83" s="208">
        <v>0.85852502713807721</v>
      </c>
    </row>
    <row r="84" spans="1:12" x14ac:dyDescent="0.25">
      <c r="A84" s="17" t="s">
        <v>94</v>
      </c>
      <c r="B84" s="6" t="s">
        <v>95</v>
      </c>
      <c r="C84" s="8">
        <v>4135170.93</v>
      </c>
      <c r="D84" s="8">
        <v>4135170.93</v>
      </c>
      <c r="E84" s="21">
        <v>4135170.9000000004</v>
      </c>
      <c r="F84" s="21">
        <v>-2.9999999795109034E-2</v>
      </c>
      <c r="G84" s="209">
        <v>1.0000000072548392</v>
      </c>
      <c r="H84" s="330">
        <v>24811025.580000002</v>
      </c>
      <c r="I84" s="8">
        <v>24811025.580000002</v>
      </c>
      <c r="J84" s="21">
        <v>24811025.399999999</v>
      </c>
      <c r="K84" s="21">
        <v>-0.18000000342726707</v>
      </c>
      <c r="L84" s="209">
        <v>1.0000000072548394</v>
      </c>
    </row>
    <row r="85" spans="1:12" x14ac:dyDescent="0.25">
      <c r="A85" s="17" t="s">
        <v>96</v>
      </c>
      <c r="B85" s="233" t="s">
        <v>97</v>
      </c>
      <c r="C85" s="42">
        <v>0</v>
      </c>
      <c r="D85" s="42">
        <v>0</v>
      </c>
      <c r="E85" s="21">
        <v>142740</v>
      </c>
      <c r="F85" s="21">
        <v>142740</v>
      </c>
      <c r="G85" s="209">
        <v>0</v>
      </c>
      <c r="H85" s="330">
        <v>0</v>
      </c>
      <c r="I85" s="8">
        <v>0</v>
      </c>
      <c r="J85" s="21">
        <v>963700</v>
      </c>
      <c r="K85" s="21">
        <v>963700</v>
      </c>
      <c r="L85" s="209">
        <v>0</v>
      </c>
    </row>
    <row r="86" spans="1:12" x14ac:dyDescent="0.25">
      <c r="A86" s="17" t="s">
        <v>98</v>
      </c>
      <c r="B86" s="233" t="s">
        <v>99</v>
      </c>
      <c r="C86" s="192">
        <v>0</v>
      </c>
      <c r="D86" s="192">
        <v>0</v>
      </c>
      <c r="E86" s="47">
        <v>125000</v>
      </c>
      <c r="F86" s="47">
        <v>125000</v>
      </c>
      <c r="G86" s="209">
        <v>0</v>
      </c>
      <c r="H86" s="332">
        <v>165000</v>
      </c>
      <c r="I86" s="8">
        <v>165000</v>
      </c>
      <c r="J86" s="47">
        <v>750000</v>
      </c>
      <c r="K86" s="47">
        <v>585000</v>
      </c>
      <c r="L86" s="209">
        <v>0.22</v>
      </c>
    </row>
    <row r="87" spans="1:12" x14ac:dyDescent="0.25">
      <c r="A87" s="28" t="s">
        <v>100</v>
      </c>
      <c r="B87" s="48" t="s">
        <v>101</v>
      </c>
      <c r="C87" s="49">
        <v>5081641.2700000005</v>
      </c>
      <c r="D87" s="49">
        <v>5081641.2700000005</v>
      </c>
      <c r="E87" s="50">
        <v>4767020.2442000005</v>
      </c>
      <c r="F87" s="51">
        <v>-314621.02579999994</v>
      </c>
      <c r="G87" s="208">
        <v>1.0659995153540196</v>
      </c>
      <c r="H87" s="333">
        <v>27403226.84</v>
      </c>
      <c r="I87" s="49">
        <v>27403226.84</v>
      </c>
      <c r="J87" s="50">
        <v>28611687.4648</v>
      </c>
      <c r="K87" s="51">
        <v>1208460.6248000003</v>
      </c>
      <c r="L87" s="208">
        <v>0.95776339210028316</v>
      </c>
    </row>
    <row r="88" spans="1:12" x14ac:dyDescent="0.25">
      <c r="A88" s="17"/>
      <c r="B88" s="6" t="s">
        <v>102</v>
      </c>
      <c r="C88" s="42">
        <v>1421.2</v>
      </c>
      <c r="D88" s="42">
        <v>1421.2</v>
      </c>
      <c r="E88" s="47">
        <v>0</v>
      </c>
      <c r="F88" s="47">
        <v>-1421.2</v>
      </c>
      <c r="G88" s="209" t="s">
        <v>16</v>
      </c>
      <c r="H88" s="332">
        <v>21363.200000000001</v>
      </c>
      <c r="I88" s="8">
        <v>21363.200000000001</v>
      </c>
      <c r="J88" s="47">
        <v>60250</v>
      </c>
      <c r="K88" s="47">
        <v>38886.800000000003</v>
      </c>
      <c r="L88" s="209">
        <v>0.35457593360995854</v>
      </c>
    </row>
    <row r="89" spans="1:12" x14ac:dyDescent="0.25">
      <c r="A89" s="17"/>
      <c r="B89" s="6" t="s">
        <v>104</v>
      </c>
      <c r="C89" s="42">
        <v>2785629.89</v>
      </c>
      <c r="D89" s="42">
        <v>2785629.89</v>
      </c>
      <c r="E89" s="47">
        <v>2509766.5842000004</v>
      </c>
      <c r="F89" s="47">
        <v>-275863.30579999974</v>
      </c>
      <c r="G89" s="209">
        <v>1.1099159210807377</v>
      </c>
      <c r="H89" s="332">
        <v>13334732.76</v>
      </c>
      <c r="I89" s="8">
        <v>13334732.76</v>
      </c>
      <c r="J89" s="47">
        <v>12712329.580800002</v>
      </c>
      <c r="K89" s="47">
        <v>-622403.17919999734</v>
      </c>
      <c r="L89" s="209">
        <v>1.0489605917817015</v>
      </c>
    </row>
    <row r="90" spans="1:12" x14ac:dyDescent="0.25">
      <c r="A90" s="17"/>
      <c r="B90" s="6" t="s">
        <v>103</v>
      </c>
      <c r="C90" s="42">
        <v>171282.23</v>
      </c>
      <c r="D90" s="42">
        <v>171282.23</v>
      </c>
      <c r="E90" s="47">
        <v>188838.66</v>
      </c>
      <c r="F90" s="47">
        <v>17556.429999999993</v>
      </c>
      <c r="G90" s="209">
        <v>0.90702947161349279</v>
      </c>
      <c r="H90" s="332">
        <v>1027693.38</v>
      </c>
      <c r="I90" s="8">
        <v>1027693.38</v>
      </c>
      <c r="J90" s="47">
        <v>3428617.884000001</v>
      </c>
      <c r="K90" s="47">
        <v>2400924.5040000011</v>
      </c>
      <c r="L90" s="209">
        <v>0.29973984117502189</v>
      </c>
    </row>
    <row r="91" spans="1:12" x14ac:dyDescent="0.25">
      <c r="A91" s="28"/>
      <c r="B91" s="6" t="s">
        <v>105</v>
      </c>
      <c r="C91" s="42">
        <v>2123307.9500000002</v>
      </c>
      <c r="D91" s="42">
        <v>2123307.9500000002</v>
      </c>
      <c r="E91" s="47">
        <v>2068415</v>
      </c>
      <c r="F91" s="47">
        <v>-54892.950000000186</v>
      </c>
      <c r="G91" s="209">
        <v>1.0265386539935168</v>
      </c>
      <c r="H91" s="332">
        <v>13019437.5</v>
      </c>
      <c r="I91" s="8">
        <v>13019437.5</v>
      </c>
      <c r="J91" s="47">
        <v>12410490</v>
      </c>
      <c r="K91" s="47">
        <v>-608947.5</v>
      </c>
      <c r="L91" s="209">
        <v>1.0490671601201886</v>
      </c>
    </row>
    <row r="92" spans="1:12" x14ac:dyDescent="0.25">
      <c r="A92" s="28" t="s">
        <v>106</v>
      </c>
      <c r="B92" s="29" t="s">
        <v>107</v>
      </c>
      <c r="C92" s="217">
        <v>5048294.75</v>
      </c>
      <c r="D92" s="217">
        <v>5048294.75</v>
      </c>
      <c r="E92" s="218">
        <v>9216332.777777778</v>
      </c>
      <c r="F92" s="50">
        <v>4168038.027777778</v>
      </c>
      <c r="G92" s="208">
        <v>0.54775525924718549</v>
      </c>
      <c r="H92" s="217">
        <v>6868051.1399999997</v>
      </c>
      <c r="I92" s="217">
        <v>6868051.1399999997</v>
      </c>
      <c r="J92" s="218">
        <v>44472814.999999993</v>
      </c>
      <c r="K92" s="50">
        <v>37604763.859999992</v>
      </c>
      <c r="L92" s="208">
        <v>0.1544325705489972</v>
      </c>
    </row>
    <row r="93" spans="1:12" x14ac:dyDescent="0.25">
      <c r="A93" s="17" t="s">
        <v>108</v>
      </c>
      <c r="B93" s="6" t="s">
        <v>109</v>
      </c>
      <c r="C93" s="42">
        <v>5048294.75</v>
      </c>
      <c r="D93" s="42">
        <v>5048294.75</v>
      </c>
      <c r="E93" s="47">
        <v>9216332.777777778</v>
      </c>
      <c r="F93" s="47">
        <v>4168038.027777778</v>
      </c>
      <c r="G93" s="209">
        <v>0.54775525924718549</v>
      </c>
      <c r="H93" s="332">
        <v>6868051.1399999997</v>
      </c>
      <c r="I93" s="8">
        <v>6868051.1399999997</v>
      </c>
      <c r="J93" s="47">
        <v>44472814.999999993</v>
      </c>
      <c r="K93" s="47">
        <v>37604763.859999992</v>
      </c>
      <c r="L93" s="209">
        <v>0.1544325705489972</v>
      </c>
    </row>
    <row r="94" spans="1:12" x14ac:dyDescent="0.25">
      <c r="A94" s="28" t="s">
        <v>110</v>
      </c>
      <c r="B94" s="29" t="s">
        <v>111</v>
      </c>
      <c r="C94" s="43">
        <v>8627082</v>
      </c>
      <c r="D94" s="43">
        <v>449501.39</v>
      </c>
      <c r="E94" s="44">
        <v>8698654.3583333343</v>
      </c>
      <c r="F94" s="40">
        <v>71572.358333334327</v>
      </c>
      <c r="G94" s="208">
        <v>0.99177201951187222</v>
      </c>
      <c r="H94" s="334">
        <v>52242859.979999997</v>
      </c>
      <c r="I94" s="43">
        <v>41060506.210000008</v>
      </c>
      <c r="J94" s="44">
        <v>52191926.150000006</v>
      </c>
      <c r="K94" s="40">
        <v>-50933.829999990761</v>
      </c>
      <c r="L94" s="208">
        <v>1.0009758948128031</v>
      </c>
    </row>
    <row r="95" spans="1:12" x14ac:dyDescent="0.25">
      <c r="A95" s="294" t="s">
        <v>112</v>
      </c>
      <c r="B95" s="296" t="s">
        <v>539</v>
      </c>
      <c r="C95" s="192">
        <v>308720.57</v>
      </c>
      <c r="D95" s="192">
        <v>0</v>
      </c>
      <c r="E95" s="47">
        <v>263893.32083333336</v>
      </c>
      <c r="F95" s="47">
        <v>-44827.249166666646</v>
      </c>
      <c r="G95" s="322">
        <v>1.1698688281503651</v>
      </c>
      <c r="H95" s="332">
        <v>2632680.42</v>
      </c>
      <c r="I95" s="324">
        <v>4485003.78</v>
      </c>
      <c r="J95" s="47">
        <v>1583359.925</v>
      </c>
      <c r="K95" s="47">
        <v>-1049320.4949999999</v>
      </c>
      <c r="L95" s="322">
        <v>1.6627176035164588</v>
      </c>
    </row>
    <row r="96" spans="1:12" x14ac:dyDescent="0.25">
      <c r="A96" s="294" t="s">
        <v>113</v>
      </c>
      <c r="B96" s="296" t="s">
        <v>114</v>
      </c>
      <c r="C96" s="192">
        <v>323679.65000000002</v>
      </c>
      <c r="D96" s="192">
        <v>0</v>
      </c>
      <c r="E96" s="47">
        <v>470926.13416666666</v>
      </c>
      <c r="F96" s="47">
        <v>147246.48416666663</v>
      </c>
      <c r="G96" s="322">
        <v>0.68732573224625015</v>
      </c>
      <c r="H96" s="332">
        <v>1702194.6799999997</v>
      </c>
      <c r="I96" s="324">
        <v>2550481.9299999997</v>
      </c>
      <c r="J96" s="47">
        <v>2825556.8050000002</v>
      </c>
      <c r="K96" s="47">
        <v>1123362.1250000005</v>
      </c>
      <c r="L96" s="322">
        <v>0.60242805134473298</v>
      </c>
    </row>
    <row r="97" spans="1:12" x14ac:dyDescent="0.25">
      <c r="A97" s="297" t="s">
        <v>115</v>
      </c>
      <c r="B97" s="298" t="s">
        <v>116</v>
      </c>
      <c r="C97" s="49">
        <v>7994681.7799999993</v>
      </c>
      <c r="D97" s="49">
        <v>449501.39</v>
      </c>
      <c r="E97" s="50">
        <v>7963834.9033333343</v>
      </c>
      <c r="F97" s="50">
        <v>-30846.876666665077</v>
      </c>
      <c r="G97" s="335">
        <v>1.0038733696819548</v>
      </c>
      <c r="H97" s="333">
        <v>47907984.879999995</v>
      </c>
      <c r="I97" s="49">
        <v>34025020.500000007</v>
      </c>
      <c r="J97" s="50">
        <v>47783009.420000009</v>
      </c>
      <c r="K97" s="50">
        <v>-124975.45999998599</v>
      </c>
      <c r="L97" s="335">
        <v>1.0026154790482424</v>
      </c>
    </row>
    <row r="98" spans="1:12" x14ac:dyDescent="0.25">
      <c r="A98" s="294" t="s">
        <v>117</v>
      </c>
      <c r="B98" s="276" t="s">
        <v>118</v>
      </c>
      <c r="C98" s="192">
        <v>302229.3</v>
      </c>
      <c r="D98" s="192">
        <v>302229.3</v>
      </c>
      <c r="E98" s="47">
        <v>268205.75</v>
      </c>
      <c r="F98" s="47">
        <v>-34023.549999999988</v>
      </c>
      <c r="G98" s="322">
        <v>1.1268561542770801</v>
      </c>
      <c r="H98" s="332">
        <v>1818578.4</v>
      </c>
      <c r="I98" s="324">
        <v>1818578.4</v>
      </c>
      <c r="J98" s="47">
        <v>1609234.5</v>
      </c>
      <c r="K98" s="47">
        <v>-209343.89999999991</v>
      </c>
      <c r="L98" s="322">
        <v>1.1300891200132734</v>
      </c>
    </row>
    <row r="99" spans="1:12" x14ac:dyDescent="0.25">
      <c r="A99" s="294" t="s">
        <v>119</v>
      </c>
      <c r="B99" s="276" t="s">
        <v>120</v>
      </c>
      <c r="C99" s="192">
        <v>5697101.2800000003</v>
      </c>
      <c r="D99" s="192">
        <v>0</v>
      </c>
      <c r="E99" s="47">
        <v>5139419.833333334</v>
      </c>
      <c r="F99" s="336">
        <v>-557681.44666666631</v>
      </c>
      <c r="G99" s="322">
        <v>1.1085105838308142</v>
      </c>
      <c r="H99" s="332">
        <v>34127647.68</v>
      </c>
      <c r="I99" s="332">
        <v>9156208.5599999987</v>
      </c>
      <c r="J99" s="47">
        <v>30836519.000000007</v>
      </c>
      <c r="K99" s="336">
        <v>-3291128.6799999923</v>
      </c>
      <c r="L99" s="322">
        <v>1.1067282814898787</v>
      </c>
    </row>
    <row r="100" spans="1:12" x14ac:dyDescent="0.25">
      <c r="A100" s="294" t="s">
        <v>119</v>
      </c>
      <c r="B100" s="276" t="s">
        <v>121</v>
      </c>
      <c r="C100" s="192">
        <v>1835552.3</v>
      </c>
      <c r="D100" s="192">
        <v>0</v>
      </c>
      <c r="E100" s="47">
        <v>2258328.1533333333</v>
      </c>
      <c r="F100" s="336">
        <v>422775.85333333327</v>
      </c>
      <c r="G100" s="322">
        <v>0.8127925506710314</v>
      </c>
      <c r="H100" s="332">
        <v>11013313.800000001</v>
      </c>
      <c r="I100" s="332">
        <v>22026627.630000003</v>
      </c>
      <c r="J100" s="47">
        <v>13549968.919999998</v>
      </c>
      <c r="K100" s="336">
        <v>2536655.1199999973</v>
      </c>
      <c r="L100" s="322">
        <v>0.81279255067103151</v>
      </c>
    </row>
    <row r="101" spans="1:12" x14ac:dyDescent="0.25">
      <c r="A101" s="294" t="s">
        <v>122</v>
      </c>
      <c r="B101" s="276" t="s">
        <v>123</v>
      </c>
      <c r="C101" s="192">
        <v>147272.09</v>
      </c>
      <c r="D101" s="192">
        <v>147272.09</v>
      </c>
      <c r="E101" s="47">
        <v>119801.16666666667</v>
      </c>
      <c r="F101" s="47">
        <v>-27470.923333333325</v>
      </c>
      <c r="G101" s="322">
        <v>1.2293043056063726</v>
      </c>
      <c r="H101" s="332">
        <v>873284.14</v>
      </c>
      <c r="I101" s="324">
        <v>873284.14</v>
      </c>
      <c r="J101" s="47">
        <v>718807</v>
      </c>
      <c r="K101" s="47">
        <v>-154477.14000000001</v>
      </c>
      <c r="L101" s="322">
        <v>1.2149076734088566</v>
      </c>
    </row>
    <row r="102" spans="1:12" x14ac:dyDescent="0.25">
      <c r="A102" s="294" t="s">
        <v>483</v>
      </c>
      <c r="B102" s="276" t="s">
        <v>484</v>
      </c>
      <c r="C102" s="192">
        <v>12526.81</v>
      </c>
      <c r="D102" s="192">
        <v>0</v>
      </c>
      <c r="E102" s="47">
        <v>178080</v>
      </c>
      <c r="F102" s="47">
        <v>165553.19</v>
      </c>
      <c r="G102" s="322">
        <v>7.0343721922731348E-2</v>
      </c>
      <c r="H102" s="332">
        <v>75160.86</v>
      </c>
      <c r="I102" s="324">
        <v>150321.77000000002</v>
      </c>
      <c r="J102" s="47">
        <v>1068480</v>
      </c>
      <c r="K102" s="47">
        <v>993319.14</v>
      </c>
      <c r="L102" s="322">
        <v>7.0343721922731361E-2</v>
      </c>
    </row>
    <row r="103" spans="1:12" ht="24.75" x14ac:dyDescent="0.25">
      <c r="A103" s="28" t="s">
        <v>124</v>
      </c>
      <c r="B103" s="34" t="s">
        <v>125</v>
      </c>
      <c r="C103" s="43">
        <v>791978.22</v>
      </c>
      <c r="D103" s="43">
        <v>791978.22</v>
      </c>
      <c r="E103" s="40">
        <v>4862012.9524545455</v>
      </c>
      <c r="F103" s="40">
        <v>4070034.7324545458</v>
      </c>
      <c r="G103" s="208">
        <v>0.16289101401924003</v>
      </c>
      <c r="H103" s="329">
        <v>4828357.04</v>
      </c>
      <c r="I103" s="43">
        <v>4828357.04</v>
      </c>
      <c r="J103" s="40">
        <v>29008297.55772727</v>
      </c>
      <c r="K103" s="40">
        <v>24179940.517727271</v>
      </c>
      <c r="L103" s="208">
        <v>0.16644744595546992</v>
      </c>
    </row>
    <row r="104" spans="1:12" x14ac:dyDescent="0.25">
      <c r="A104" s="28" t="s">
        <v>126</v>
      </c>
      <c r="B104" s="2" t="s">
        <v>127</v>
      </c>
      <c r="C104" s="43">
        <v>12980</v>
      </c>
      <c r="D104" s="43">
        <v>12980</v>
      </c>
      <c r="E104" s="45">
        <v>2401755.7024545455</v>
      </c>
      <c r="F104" s="40">
        <v>2388775.7024545455</v>
      </c>
      <c r="G104" s="208">
        <v>5.4043797988008119E-3</v>
      </c>
      <c r="H104" s="334">
        <v>484221.04000000004</v>
      </c>
      <c r="I104" s="43">
        <v>484221.04000000004</v>
      </c>
      <c r="J104" s="45">
        <v>14169754.057727274</v>
      </c>
      <c r="K104" s="40">
        <v>13685533.017727274</v>
      </c>
      <c r="L104" s="208">
        <v>3.417286129507216E-2</v>
      </c>
    </row>
    <row r="105" spans="1:12" ht="24.75" x14ac:dyDescent="0.25">
      <c r="A105" s="17" t="s">
        <v>128</v>
      </c>
      <c r="B105" s="6" t="s">
        <v>631</v>
      </c>
      <c r="C105" s="42">
        <v>12980</v>
      </c>
      <c r="D105" s="42">
        <v>12980</v>
      </c>
      <c r="E105" s="21">
        <v>780654.33333333337</v>
      </c>
      <c r="F105" s="21">
        <v>767674.33333333337</v>
      </c>
      <c r="G105" s="209">
        <v>1.6627077370564777E-2</v>
      </c>
      <c r="H105" s="330">
        <v>15220.119999999999</v>
      </c>
      <c r="I105" s="8">
        <v>15220.119999999999</v>
      </c>
      <c r="J105" s="21">
        <v>4692926</v>
      </c>
      <c r="K105" s="21">
        <v>4677705.88</v>
      </c>
      <c r="L105" s="209">
        <v>3.2432047724596552E-3</v>
      </c>
    </row>
    <row r="106" spans="1:12" ht="24.75" x14ac:dyDescent="0.25">
      <c r="A106" s="17" t="s">
        <v>129</v>
      </c>
      <c r="B106" s="6" t="s">
        <v>130</v>
      </c>
      <c r="C106" s="42">
        <v>0</v>
      </c>
      <c r="D106" s="42">
        <v>0</v>
      </c>
      <c r="E106" s="21">
        <v>339166.66666666669</v>
      </c>
      <c r="F106" s="21">
        <v>339166.66666666669</v>
      </c>
      <c r="G106" s="209">
        <v>0</v>
      </c>
      <c r="H106" s="330">
        <v>49646.64</v>
      </c>
      <c r="I106" s="8">
        <v>49646.64</v>
      </c>
      <c r="J106" s="21">
        <v>2139000</v>
      </c>
      <c r="K106" s="21">
        <v>2089353.36</v>
      </c>
      <c r="L106" s="209">
        <v>2.3210210378681626E-2</v>
      </c>
    </row>
    <row r="107" spans="1:12" ht="24.75" x14ac:dyDescent="0.25">
      <c r="A107" s="17" t="s">
        <v>581</v>
      </c>
      <c r="B107" s="6" t="s">
        <v>582</v>
      </c>
      <c r="C107" s="42">
        <v>0</v>
      </c>
      <c r="D107" s="42">
        <v>0</v>
      </c>
      <c r="E107" s="21">
        <v>0</v>
      </c>
      <c r="F107" s="21">
        <v>0</v>
      </c>
      <c r="G107" s="209" t="s">
        <v>16</v>
      </c>
      <c r="H107" s="330">
        <v>20000</v>
      </c>
      <c r="I107" s="8">
        <v>20000</v>
      </c>
      <c r="J107" s="21">
        <v>0</v>
      </c>
      <c r="K107" s="21">
        <v>-20000</v>
      </c>
      <c r="L107" s="209" t="s">
        <v>16</v>
      </c>
    </row>
    <row r="108" spans="1:12" ht="24.75" x14ac:dyDescent="0.25">
      <c r="A108" s="17" t="s">
        <v>131</v>
      </c>
      <c r="B108" s="6" t="s">
        <v>132</v>
      </c>
      <c r="C108" s="42">
        <v>0</v>
      </c>
      <c r="D108" s="42">
        <v>0</v>
      </c>
      <c r="E108" s="21">
        <v>1271934.7024545455</v>
      </c>
      <c r="F108" s="21">
        <v>1271934.7024545455</v>
      </c>
      <c r="G108" s="209">
        <v>0</v>
      </c>
      <c r="H108" s="330">
        <v>399354.28</v>
      </c>
      <c r="I108" s="8">
        <v>399354.28</v>
      </c>
      <c r="J108" s="21">
        <v>7277828.0577272736</v>
      </c>
      <c r="K108" s="21">
        <v>6878473.7777272733</v>
      </c>
      <c r="L108" s="209">
        <v>5.4872728076611185E-2</v>
      </c>
    </row>
    <row r="109" spans="1:12" x14ac:dyDescent="0.25">
      <c r="A109" s="17" t="s">
        <v>133</v>
      </c>
      <c r="B109" s="6" t="s">
        <v>134</v>
      </c>
      <c r="C109" s="42">
        <v>0</v>
      </c>
      <c r="D109" s="42">
        <v>0</v>
      </c>
      <c r="E109" s="21">
        <v>10000</v>
      </c>
      <c r="F109" s="21">
        <v>10000</v>
      </c>
      <c r="G109" s="209">
        <v>0</v>
      </c>
      <c r="H109" s="330">
        <v>0</v>
      </c>
      <c r="I109" s="8">
        <v>0</v>
      </c>
      <c r="J109" s="21">
        <v>60000</v>
      </c>
      <c r="K109" s="21">
        <v>60000</v>
      </c>
      <c r="L109" s="209">
        <v>0</v>
      </c>
    </row>
    <row r="110" spans="1:12" x14ac:dyDescent="0.25">
      <c r="A110" s="28" t="s">
        <v>135</v>
      </c>
      <c r="B110" s="2" t="s">
        <v>136</v>
      </c>
      <c r="C110" s="43">
        <v>778998.22</v>
      </c>
      <c r="D110" s="43">
        <v>778998.22</v>
      </c>
      <c r="E110" s="40">
        <v>2460257.25</v>
      </c>
      <c r="F110" s="40">
        <v>1681259.03</v>
      </c>
      <c r="G110" s="208">
        <v>0.31663283179025281</v>
      </c>
      <c r="H110" s="329">
        <v>4344136</v>
      </c>
      <c r="I110" s="39">
        <v>4344136</v>
      </c>
      <c r="J110" s="40">
        <v>14838543.5</v>
      </c>
      <c r="K110" s="40">
        <v>10494407.5</v>
      </c>
      <c r="L110" s="208">
        <v>0.29276026990115306</v>
      </c>
    </row>
    <row r="111" spans="1:12" ht="24.75" x14ac:dyDescent="0.25">
      <c r="A111" s="17" t="s">
        <v>137</v>
      </c>
      <c r="B111" s="6" t="s">
        <v>138</v>
      </c>
      <c r="C111" s="42">
        <v>1000</v>
      </c>
      <c r="D111" s="42">
        <v>1000</v>
      </c>
      <c r="E111" s="21">
        <v>20000</v>
      </c>
      <c r="F111" s="21">
        <v>19000</v>
      </c>
      <c r="G111" s="209">
        <v>0.05</v>
      </c>
      <c r="H111" s="330">
        <v>46827.199999999997</v>
      </c>
      <c r="I111" s="8">
        <v>46827.199999999997</v>
      </c>
      <c r="J111" s="21">
        <v>195000</v>
      </c>
      <c r="K111" s="21">
        <v>148172.79999999999</v>
      </c>
      <c r="L111" s="209">
        <v>0.24013948717948716</v>
      </c>
    </row>
    <row r="112" spans="1:12" ht="24.75" x14ac:dyDescent="0.25">
      <c r="A112" s="17" t="s">
        <v>139</v>
      </c>
      <c r="B112" s="6" t="s">
        <v>140</v>
      </c>
      <c r="C112" s="42">
        <v>47099.19</v>
      </c>
      <c r="D112" s="42">
        <v>47099.19</v>
      </c>
      <c r="E112" s="21">
        <v>8000</v>
      </c>
      <c r="F112" s="21">
        <v>-39099.19</v>
      </c>
      <c r="G112" s="209">
        <v>5.88739875</v>
      </c>
      <c r="H112" s="330">
        <v>219615.19</v>
      </c>
      <c r="I112" s="8">
        <v>219615.19</v>
      </c>
      <c r="J112" s="21">
        <v>50000</v>
      </c>
      <c r="K112" s="21">
        <v>-169615.19</v>
      </c>
      <c r="L112" s="209">
        <v>4.3923037999999996</v>
      </c>
    </row>
    <row r="113" spans="1:12" ht="24.75" x14ac:dyDescent="0.25">
      <c r="A113" s="17" t="s">
        <v>141</v>
      </c>
      <c r="B113" s="6" t="s">
        <v>142</v>
      </c>
      <c r="C113" s="42">
        <v>0</v>
      </c>
      <c r="D113" s="42">
        <v>0</v>
      </c>
      <c r="E113" s="21">
        <v>2083.3333333333335</v>
      </c>
      <c r="F113" s="21">
        <v>2083.3333333333335</v>
      </c>
      <c r="G113" s="209">
        <v>0</v>
      </c>
      <c r="H113" s="330">
        <v>0</v>
      </c>
      <c r="I113" s="8">
        <v>0</v>
      </c>
      <c r="J113" s="21">
        <v>12500.000000000002</v>
      </c>
      <c r="K113" s="21">
        <v>12500.000000000002</v>
      </c>
      <c r="L113" s="209">
        <v>0</v>
      </c>
    </row>
    <row r="114" spans="1:12" ht="24.75" x14ac:dyDescent="0.25">
      <c r="A114" s="17" t="s">
        <v>143</v>
      </c>
      <c r="B114" s="6" t="s">
        <v>144</v>
      </c>
      <c r="C114" s="42">
        <v>0</v>
      </c>
      <c r="D114" s="42">
        <v>0</v>
      </c>
      <c r="E114" s="21">
        <v>1386970.5833333335</v>
      </c>
      <c r="F114" s="21">
        <v>1386970.5833333335</v>
      </c>
      <c r="G114" s="209">
        <v>0</v>
      </c>
      <c r="H114" s="330">
        <v>2224487.46</v>
      </c>
      <c r="I114" s="8">
        <v>2224487.46</v>
      </c>
      <c r="J114" s="21">
        <v>8321823.5000000019</v>
      </c>
      <c r="K114" s="21">
        <v>6097336.0400000019</v>
      </c>
      <c r="L114" s="209">
        <v>0.26730769524251502</v>
      </c>
    </row>
    <row r="115" spans="1:12" ht="24.75" x14ac:dyDescent="0.25">
      <c r="A115" s="17" t="s">
        <v>145</v>
      </c>
      <c r="B115" s="6" t="s">
        <v>146</v>
      </c>
      <c r="C115" s="42">
        <v>730899.03</v>
      </c>
      <c r="D115" s="42">
        <v>730899.03</v>
      </c>
      <c r="E115" s="21">
        <v>1043203.3333333334</v>
      </c>
      <c r="F115" s="21">
        <v>312304.30333333334</v>
      </c>
      <c r="G115" s="209">
        <v>0.70062950016136194</v>
      </c>
      <c r="H115" s="330">
        <v>1853206.1500000001</v>
      </c>
      <c r="I115" s="8">
        <v>1853206.1500000001</v>
      </c>
      <c r="J115" s="21">
        <v>6259220</v>
      </c>
      <c r="K115" s="21">
        <v>4406013.8499999996</v>
      </c>
      <c r="L115" s="209">
        <v>0.29607621237150955</v>
      </c>
    </row>
    <row r="116" spans="1:12" ht="24" x14ac:dyDescent="0.25">
      <c r="A116" s="28" t="s">
        <v>147</v>
      </c>
      <c r="B116" s="29" t="s">
        <v>148</v>
      </c>
      <c r="C116" s="257">
        <v>12947189.850000001</v>
      </c>
      <c r="D116" s="257">
        <v>12947189.850000001</v>
      </c>
      <c r="E116" s="258">
        <v>9164227.805555556</v>
      </c>
      <c r="F116" s="258">
        <v>-3782962.0444444455</v>
      </c>
      <c r="G116" s="208">
        <v>1.4127965961465003</v>
      </c>
      <c r="H116" s="337">
        <v>52296915.950000003</v>
      </c>
      <c r="I116" s="257">
        <v>52296915.950000003</v>
      </c>
      <c r="J116" s="258">
        <v>70853443.499999985</v>
      </c>
      <c r="K116" s="258">
        <v>18556527.549999982</v>
      </c>
      <c r="L116" s="208">
        <v>0.73809984902145254</v>
      </c>
    </row>
    <row r="117" spans="1:12" x14ac:dyDescent="0.25">
      <c r="A117" s="17" t="s">
        <v>149</v>
      </c>
      <c r="B117" s="12" t="s">
        <v>150</v>
      </c>
      <c r="C117" s="192">
        <v>29500</v>
      </c>
      <c r="D117" s="192">
        <v>29500</v>
      </c>
      <c r="E117" s="47">
        <v>45000</v>
      </c>
      <c r="F117" s="47">
        <v>15500</v>
      </c>
      <c r="G117" s="209">
        <v>0.65555555555555556</v>
      </c>
      <c r="H117" s="332">
        <v>4128740</v>
      </c>
      <c r="I117" s="324">
        <v>4128740</v>
      </c>
      <c r="J117" s="47">
        <v>270000</v>
      </c>
      <c r="K117" s="47">
        <v>-3858740</v>
      </c>
      <c r="L117" s="209">
        <v>15.291629629629629</v>
      </c>
    </row>
    <row r="118" spans="1:12" x14ac:dyDescent="0.25">
      <c r="A118" s="17" t="s">
        <v>151</v>
      </c>
      <c r="B118" s="12" t="s">
        <v>152</v>
      </c>
      <c r="C118" s="192">
        <v>472756.22</v>
      </c>
      <c r="D118" s="192">
        <v>472756.22</v>
      </c>
      <c r="E118" s="47">
        <v>385000</v>
      </c>
      <c r="F118" s="47">
        <v>-87756.219999999972</v>
      </c>
      <c r="G118" s="209">
        <v>1.2279382337662337</v>
      </c>
      <c r="H118" s="332">
        <v>2585699.17</v>
      </c>
      <c r="I118" s="324">
        <v>2585699.17</v>
      </c>
      <c r="J118" s="47">
        <v>2310000</v>
      </c>
      <c r="K118" s="47">
        <v>-275699.16999999993</v>
      </c>
      <c r="L118" s="209">
        <v>1.1193502900432901</v>
      </c>
    </row>
    <row r="119" spans="1:12" x14ac:dyDescent="0.25">
      <c r="A119" s="17" t="s">
        <v>153</v>
      </c>
      <c r="B119" s="12" t="s">
        <v>568</v>
      </c>
      <c r="C119" s="192">
        <v>0</v>
      </c>
      <c r="D119" s="192">
        <v>0</v>
      </c>
      <c r="E119" s="47">
        <v>5000</v>
      </c>
      <c r="F119" s="47">
        <v>5000</v>
      </c>
      <c r="G119" s="212">
        <v>0</v>
      </c>
      <c r="H119" s="332">
        <v>0</v>
      </c>
      <c r="I119" s="324">
        <v>0</v>
      </c>
      <c r="J119" s="47">
        <v>30000</v>
      </c>
      <c r="K119" s="47">
        <v>30000</v>
      </c>
      <c r="L119" s="212">
        <v>0</v>
      </c>
    </row>
    <row r="120" spans="1:12" x14ac:dyDescent="0.25">
      <c r="A120" s="28" t="s">
        <v>154</v>
      </c>
      <c r="B120" s="2" t="s">
        <v>155</v>
      </c>
      <c r="C120" s="43">
        <v>96256.85</v>
      </c>
      <c r="D120" s="43">
        <v>96256.85</v>
      </c>
      <c r="E120" s="40">
        <v>307291.41666666663</v>
      </c>
      <c r="F120" s="40">
        <v>211034.56666666662</v>
      </c>
      <c r="G120" s="208">
        <v>0.31324288535014405</v>
      </c>
      <c r="H120" s="329">
        <v>602475.80999999994</v>
      </c>
      <c r="I120" s="39">
        <v>602475.80999999994</v>
      </c>
      <c r="J120" s="40">
        <v>1943748.4999999995</v>
      </c>
      <c r="K120" s="40">
        <v>1341272.6899999995</v>
      </c>
      <c r="L120" s="208">
        <v>0.30995563983714974</v>
      </c>
    </row>
    <row r="121" spans="1:12" x14ac:dyDescent="0.25">
      <c r="A121" s="1" t="s">
        <v>156</v>
      </c>
      <c r="B121" s="6" t="s">
        <v>157</v>
      </c>
      <c r="C121" s="42">
        <v>32922</v>
      </c>
      <c r="D121" s="42">
        <v>32922</v>
      </c>
      <c r="E121" s="21">
        <v>65833.333333333328</v>
      </c>
      <c r="F121" s="21">
        <v>32911.333333333328</v>
      </c>
      <c r="G121" s="209">
        <v>0.50008101265822791</v>
      </c>
      <c r="H121" s="330">
        <v>197532</v>
      </c>
      <c r="I121" s="8">
        <v>197532</v>
      </c>
      <c r="J121" s="21">
        <v>394999.99999999994</v>
      </c>
      <c r="K121" s="21">
        <v>197467.99999999994</v>
      </c>
      <c r="L121" s="209">
        <v>0.50008101265822791</v>
      </c>
    </row>
    <row r="122" spans="1:12" x14ac:dyDescent="0.25">
      <c r="A122" s="1" t="s">
        <v>158</v>
      </c>
      <c r="B122" s="6" t="s">
        <v>159</v>
      </c>
      <c r="C122" s="42">
        <v>13924</v>
      </c>
      <c r="D122" s="42">
        <v>13924</v>
      </c>
      <c r="E122" s="21">
        <v>21333.333333333332</v>
      </c>
      <c r="F122" s="21">
        <v>7409.3333333333321</v>
      </c>
      <c r="G122" s="209">
        <v>0.65268750000000009</v>
      </c>
      <c r="H122" s="330">
        <v>51707.6</v>
      </c>
      <c r="I122" s="8">
        <v>51707.6</v>
      </c>
      <c r="J122" s="21">
        <v>127999.99999999999</v>
      </c>
      <c r="K122" s="21">
        <v>76292.399999999994</v>
      </c>
      <c r="L122" s="209">
        <v>0.40396562500000005</v>
      </c>
    </row>
    <row r="123" spans="1:12" x14ac:dyDescent="0.25">
      <c r="A123" s="1" t="s">
        <v>160</v>
      </c>
      <c r="B123" s="6" t="s">
        <v>161</v>
      </c>
      <c r="C123" s="42">
        <v>49410.85</v>
      </c>
      <c r="D123" s="42">
        <v>49410.85</v>
      </c>
      <c r="E123" s="21">
        <v>220124.75</v>
      </c>
      <c r="F123" s="21">
        <v>170713.9</v>
      </c>
      <c r="G123" s="209">
        <v>0.22446748945768252</v>
      </c>
      <c r="H123" s="330">
        <v>353236.20999999996</v>
      </c>
      <c r="I123" s="8">
        <v>353236.20999999996</v>
      </c>
      <c r="J123" s="21">
        <v>1420748.5</v>
      </c>
      <c r="K123" s="21">
        <v>1067512.29</v>
      </c>
      <c r="L123" s="209">
        <v>0.24862684000722152</v>
      </c>
    </row>
    <row r="124" spans="1:12" x14ac:dyDescent="0.25">
      <c r="A124" s="31" t="s">
        <v>162</v>
      </c>
      <c r="B124" s="52" t="s">
        <v>163</v>
      </c>
      <c r="C124" s="39">
        <v>6234213.3399999999</v>
      </c>
      <c r="D124" s="39">
        <v>6234213.3399999999</v>
      </c>
      <c r="E124" s="40">
        <v>736781.9444444445</v>
      </c>
      <c r="F124" s="40">
        <v>-5497431.3955555558</v>
      </c>
      <c r="G124" s="208">
        <v>8.4614089514649855</v>
      </c>
      <c r="H124" s="329">
        <v>11243322.32</v>
      </c>
      <c r="I124" s="39">
        <v>11243322.32</v>
      </c>
      <c r="J124" s="40">
        <v>19639358.333333332</v>
      </c>
      <c r="K124" s="40">
        <v>8396036.0133333318</v>
      </c>
      <c r="L124" s="208">
        <v>0.57248929059545828</v>
      </c>
    </row>
    <row r="125" spans="1:12" x14ac:dyDescent="0.25">
      <c r="A125" s="299" t="s">
        <v>655</v>
      </c>
      <c r="B125" s="300" t="s">
        <v>569</v>
      </c>
      <c r="C125" s="192">
        <v>6234213.3399999999</v>
      </c>
      <c r="D125" s="192">
        <v>6234213.3399999999</v>
      </c>
      <c r="E125" s="47">
        <v>736781.9444444445</v>
      </c>
      <c r="F125" s="47">
        <v>-5497431.3955555558</v>
      </c>
      <c r="G125" s="322">
        <v>8.4614089514649855</v>
      </c>
      <c r="H125" s="332">
        <v>11243322.32</v>
      </c>
      <c r="I125" s="324">
        <v>11243322.32</v>
      </c>
      <c r="J125" s="47">
        <v>17059358.333333332</v>
      </c>
      <c r="K125" s="47">
        <v>5816036.0133333318</v>
      </c>
      <c r="L125" s="322">
        <v>0.65907064617025946</v>
      </c>
    </row>
    <row r="126" spans="1:12" x14ac:dyDescent="0.25">
      <c r="A126" s="167" t="s">
        <v>656</v>
      </c>
      <c r="B126" s="168" t="s">
        <v>485</v>
      </c>
      <c r="C126" s="42">
        <v>0</v>
      </c>
      <c r="D126" s="42">
        <v>0</v>
      </c>
      <c r="E126" s="21">
        <v>0</v>
      </c>
      <c r="F126" s="21">
        <v>0</v>
      </c>
      <c r="G126" s="209" t="s">
        <v>16</v>
      </c>
      <c r="H126" s="330">
        <v>0</v>
      </c>
      <c r="I126" s="8">
        <v>0</v>
      </c>
      <c r="J126" s="21">
        <v>2580000</v>
      </c>
      <c r="K126" s="21">
        <v>2580000</v>
      </c>
      <c r="L126" s="209">
        <v>0</v>
      </c>
    </row>
    <row r="127" spans="1:12" x14ac:dyDescent="0.25">
      <c r="A127" s="31" t="s">
        <v>164</v>
      </c>
      <c r="B127" s="2" t="s">
        <v>165</v>
      </c>
      <c r="C127" s="43">
        <v>4545665.21</v>
      </c>
      <c r="D127" s="43">
        <v>4545665.21</v>
      </c>
      <c r="E127" s="45">
        <v>4677154.444444445</v>
      </c>
      <c r="F127" s="40">
        <v>131489.234444445</v>
      </c>
      <c r="G127" s="208">
        <v>0.97188691628504409</v>
      </c>
      <c r="H127" s="329">
        <v>18236357.290000003</v>
      </c>
      <c r="I127" s="43">
        <v>18236357.289999999</v>
      </c>
      <c r="J127" s="45">
        <v>28612336.666666668</v>
      </c>
      <c r="K127" s="40">
        <v>10375979.376666665</v>
      </c>
      <c r="L127" s="208">
        <v>0.63735994380512562</v>
      </c>
    </row>
    <row r="128" spans="1:12" x14ac:dyDescent="0.25">
      <c r="A128" s="17" t="s">
        <v>541</v>
      </c>
      <c r="B128" s="6" t="s">
        <v>542</v>
      </c>
      <c r="C128" s="42">
        <v>0</v>
      </c>
      <c r="D128" s="42">
        <v>0</v>
      </c>
      <c r="E128" s="21">
        <v>0</v>
      </c>
      <c r="F128" s="21">
        <v>0</v>
      </c>
      <c r="G128" s="209" t="s">
        <v>16</v>
      </c>
      <c r="H128" s="330">
        <v>2991776.91</v>
      </c>
      <c r="I128" s="8">
        <v>2991776.91</v>
      </c>
      <c r="J128" s="21">
        <v>0</v>
      </c>
      <c r="K128" s="21">
        <v>-2991776.91</v>
      </c>
      <c r="L128" s="209" t="s">
        <v>16</v>
      </c>
    </row>
    <row r="129" spans="1:12" x14ac:dyDescent="0.25">
      <c r="A129" s="17" t="s">
        <v>543</v>
      </c>
      <c r="B129" s="6" t="s">
        <v>544</v>
      </c>
      <c r="C129" s="42">
        <v>0</v>
      </c>
      <c r="D129" s="42">
        <v>0</v>
      </c>
      <c r="E129" s="21">
        <v>0</v>
      </c>
      <c r="F129" s="21">
        <v>0</v>
      </c>
      <c r="G129" s="209" t="s">
        <v>16</v>
      </c>
      <c r="H129" s="330">
        <v>8000</v>
      </c>
      <c r="I129" s="8">
        <v>8000</v>
      </c>
      <c r="J129" s="21">
        <v>0</v>
      </c>
      <c r="K129" s="21">
        <v>-8000</v>
      </c>
      <c r="L129" s="209" t="s">
        <v>16</v>
      </c>
    </row>
    <row r="130" spans="1:12" x14ac:dyDescent="0.25">
      <c r="A130" s="1" t="s">
        <v>166</v>
      </c>
      <c r="B130" s="6" t="s">
        <v>167</v>
      </c>
      <c r="C130" s="42">
        <v>348098.68</v>
      </c>
      <c r="D130" s="42">
        <v>348098.68</v>
      </c>
      <c r="E130" s="21">
        <v>1666666.6666666667</v>
      </c>
      <c r="F130" s="21">
        <v>1318567.9866666668</v>
      </c>
      <c r="G130" s="209">
        <v>0.20885920799999999</v>
      </c>
      <c r="H130" s="330">
        <v>5786919.0999999996</v>
      </c>
      <c r="I130" s="8">
        <v>5786919.0999999996</v>
      </c>
      <c r="J130" s="21">
        <v>10000000</v>
      </c>
      <c r="K130" s="21">
        <v>4213080.9000000004</v>
      </c>
      <c r="L130" s="209">
        <v>0.57869190999999998</v>
      </c>
    </row>
    <row r="131" spans="1:12" x14ac:dyDescent="0.25">
      <c r="A131" s="1" t="s">
        <v>168</v>
      </c>
      <c r="B131" s="6" t="s">
        <v>169</v>
      </c>
      <c r="C131" s="42">
        <v>2637998.0299999998</v>
      </c>
      <c r="D131" s="42">
        <v>2637998.0299999998</v>
      </c>
      <c r="E131" s="21">
        <v>482083.33333333337</v>
      </c>
      <c r="F131" s="21">
        <v>-2155914.6966666663</v>
      </c>
      <c r="G131" s="209">
        <v>5.4720788867761447</v>
      </c>
      <c r="H131" s="330">
        <v>7147049.1400000006</v>
      </c>
      <c r="I131" s="8">
        <v>7147049.1400000006</v>
      </c>
      <c r="J131" s="21">
        <v>2957540.0000000005</v>
      </c>
      <c r="K131" s="21">
        <v>-4189509.14</v>
      </c>
      <c r="L131" s="209">
        <v>2.416551979009582</v>
      </c>
    </row>
    <row r="132" spans="1:12" x14ac:dyDescent="0.25">
      <c r="A132" s="1" t="s">
        <v>170</v>
      </c>
      <c r="B132" s="6" t="s">
        <v>171</v>
      </c>
      <c r="C132" s="42">
        <v>1559568.5</v>
      </c>
      <c r="D132" s="42">
        <v>1559568.5</v>
      </c>
      <c r="E132" s="21">
        <v>2128404.444444445</v>
      </c>
      <c r="F132" s="21">
        <v>568835.94444444496</v>
      </c>
      <c r="G132" s="209">
        <v>0.73274067063277426</v>
      </c>
      <c r="H132" s="330">
        <v>2302612.14</v>
      </c>
      <c r="I132" s="8">
        <v>2302612.14</v>
      </c>
      <c r="J132" s="21">
        <v>15054796.666666668</v>
      </c>
      <c r="K132" s="21">
        <v>12752184.526666667</v>
      </c>
      <c r="L132" s="209">
        <v>0.1529487372684542</v>
      </c>
    </row>
    <row r="133" spans="1:12" x14ac:dyDescent="0.25">
      <c r="A133" s="301" t="s">
        <v>172</v>
      </c>
      <c r="B133" s="298" t="s">
        <v>173</v>
      </c>
      <c r="C133" s="49">
        <v>1568798.23</v>
      </c>
      <c r="D133" s="49">
        <v>1568798.23</v>
      </c>
      <c r="E133" s="51">
        <v>3008000</v>
      </c>
      <c r="F133" s="258">
        <v>1439201.77</v>
      </c>
      <c r="G133" s="335">
        <v>0.5215419647606383</v>
      </c>
      <c r="H133" s="337">
        <v>15500321.359999999</v>
      </c>
      <c r="I133" s="49">
        <v>15500321.359999999</v>
      </c>
      <c r="J133" s="258">
        <v>18048000</v>
      </c>
      <c r="K133" s="258">
        <v>2547678.6400000006</v>
      </c>
      <c r="L133" s="335">
        <v>0.85883872783687942</v>
      </c>
    </row>
    <row r="134" spans="1:12" x14ac:dyDescent="0.25">
      <c r="A134" s="17" t="s">
        <v>174</v>
      </c>
      <c r="B134" s="6" t="s">
        <v>657</v>
      </c>
      <c r="C134" s="42">
        <v>1563078.23</v>
      </c>
      <c r="D134" s="42">
        <v>1563078.23</v>
      </c>
      <c r="E134" s="21">
        <v>3000000</v>
      </c>
      <c r="F134" s="21">
        <v>1436921.77</v>
      </c>
      <c r="G134" s="209">
        <v>0.52102607666666667</v>
      </c>
      <c r="H134" s="330">
        <v>15469601.359999999</v>
      </c>
      <c r="I134" s="8">
        <v>15469601.359999999</v>
      </c>
      <c r="J134" s="21">
        <v>18000000</v>
      </c>
      <c r="K134" s="21">
        <v>2530398.6400000006</v>
      </c>
      <c r="L134" s="209">
        <v>0.85942229777777779</v>
      </c>
    </row>
    <row r="135" spans="1:12" x14ac:dyDescent="0.25">
      <c r="A135" s="294" t="s">
        <v>658</v>
      </c>
      <c r="B135" s="276" t="s">
        <v>659</v>
      </c>
      <c r="C135" s="192">
        <v>5720</v>
      </c>
      <c r="D135" s="192">
        <v>5720</v>
      </c>
      <c r="E135" s="47">
        <v>0</v>
      </c>
      <c r="F135" s="47">
        <v>-5720</v>
      </c>
      <c r="G135" s="322" t="s">
        <v>16</v>
      </c>
      <c r="H135" s="332">
        <v>5720</v>
      </c>
      <c r="I135" s="324">
        <v>5720</v>
      </c>
      <c r="J135" s="47">
        <v>0</v>
      </c>
      <c r="K135" s="47">
        <v>-5720</v>
      </c>
      <c r="L135" s="322" t="s">
        <v>16</v>
      </c>
    </row>
    <row r="136" spans="1:12" x14ac:dyDescent="0.25">
      <c r="A136" s="17" t="s">
        <v>175</v>
      </c>
      <c r="B136" s="6" t="s">
        <v>660</v>
      </c>
      <c r="C136" s="42">
        <v>0</v>
      </c>
      <c r="D136" s="42">
        <v>0</v>
      </c>
      <c r="E136" s="21">
        <v>8000</v>
      </c>
      <c r="F136" s="21">
        <v>8000</v>
      </c>
      <c r="G136" s="209">
        <v>0</v>
      </c>
      <c r="H136" s="330">
        <v>25000</v>
      </c>
      <c r="I136" s="8">
        <v>25000</v>
      </c>
      <c r="J136" s="21">
        <v>48000</v>
      </c>
      <c r="K136" s="21">
        <v>23000</v>
      </c>
      <c r="L136" s="209">
        <v>0.52083333333333337</v>
      </c>
    </row>
    <row r="137" spans="1:12" x14ac:dyDescent="0.25">
      <c r="A137" s="31" t="s">
        <v>176</v>
      </c>
      <c r="B137" s="219" t="s">
        <v>177</v>
      </c>
      <c r="C137" s="49">
        <v>30668.2</v>
      </c>
      <c r="D137" s="49">
        <v>30668.2</v>
      </c>
      <c r="E137" s="220">
        <v>547336.11111111112</v>
      </c>
      <c r="F137" s="220">
        <v>516667.91111111111</v>
      </c>
      <c r="G137" s="208">
        <v>5.6031749737364307E-2</v>
      </c>
      <c r="H137" s="329">
        <v>594727.6</v>
      </c>
      <c r="I137" s="329">
        <v>594727.6</v>
      </c>
      <c r="J137" s="40">
        <v>2606883.3333333335</v>
      </c>
      <c r="K137" s="40">
        <v>2012155.7333333334</v>
      </c>
      <c r="L137" s="208">
        <v>0.22813740545862554</v>
      </c>
    </row>
    <row r="138" spans="1:12" x14ac:dyDescent="0.25">
      <c r="A138" s="17" t="s">
        <v>178</v>
      </c>
      <c r="B138" s="6" t="s">
        <v>179</v>
      </c>
      <c r="C138" s="42">
        <v>30668.2</v>
      </c>
      <c r="D138" s="42">
        <v>30668.2</v>
      </c>
      <c r="E138" s="21">
        <v>547336.11111111112</v>
      </c>
      <c r="F138" s="21">
        <v>516667.91111111111</v>
      </c>
      <c r="G138" s="209">
        <v>5.6031749737364307E-2</v>
      </c>
      <c r="H138" s="330">
        <v>594727.6</v>
      </c>
      <c r="I138" s="8">
        <v>594727.6</v>
      </c>
      <c r="J138" s="21">
        <v>2606883.3333333335</v>
      </c>
      <c r="K138" s="21">
        <v>2012155.7333333334</v>
      </c>
      <c r="L138" s="209">
        <v>0.22813740545862554</v>
      </c>
    </row>
    <row r="139" spans="1:12" x14ac:dyDescent="0.25">
      <c r="A139" s="17"/>
      <c r="B139" s="12"/>
      <c r="C139" s="42"/>
      <c r="D139" s="42"/>
      <c r="E139" s="21"/>
      <c r="F139" s="21"/>
      <c r="G139" s="209"/>
      <c r="H139" s="330"/>
      <c r="I139" s="8"/>
      <c r="J139" s="21"/>
      <c r="K139" s="21"/>
      <c r="L139" s="209"/>
    </row>
    <row r="140" spans="1:12" x14ac:dyDescent="0.25">
      <c r="A140" s="169" t="s">
        <v>486</v>
      </c>
      <c r="B140" s="22" t="s">
        <v>180</v>
      </c>
      <c r="C140" s="54">
        <v>1846455.64</v>
      </c>
      <c r="D140" s="54">
        <v>1846455.64</v>
      </c>
      <c r="E140" s="24">
        <v>4954889.9124999996</v>
      </c>
      <c r="F140" s="24">
        <v>3108434.2725</v>
      </c>
      <c r="G140" s="201">
        <v>0.37265321179827526</v>
      </c>
      <c r="H140" s="54">
        <v>12253836.33</v>
      </c>
      <c r="I140" s="54">
        <v>12253836.329999998</v>
      </c>
      <c r="J140" s="24">
        <v>29513082.475000001</v>
      </c>
      <c r="K140" s="24">
        <v>17259246.145000003</v>
      </c>
      <c r="L140" s="201">
        <v>0.41520015201326405</v>
      </c>
    </row>
    <row r="141" spans="1:12" x14ac:dyDescent="0.25">
      <c r="A141" s="28" t="s">
        <v>181</v>
      </c>
      <c r="B141" s="34" t="s">
        <v>182</v>
      </c>
      <c r="C141" s="43">
        <v>93595.62</v>
      </c>
      <c r="D141" s="43">
        <v>93595.62</v>
      </c>
      <c r="E141" s="45">
        <v>508226.58333333337</v>
      </c>
      <c r="F141" s="40">
        <v>414630.96333333338</v>
      </c>
      <c r="G141" s="209">
        <v>0.18416120500059108</v>
      </c>
      <c r="H141" s="334">
        <v>1691584.5700000003</v>
      </c>
      <c r="I141" s="43">
        <v>1691584.5700000003</v>
      </c>
      <c r="J141" s="45">
        <v>3119359.5000000005</v>
      </c>
      <c r="K141" s="40">
        <v>1427774.9300000002</v>
      </c>
      <c r="L141" s="209">
        <v>0.5422858666979552</v>
      </c>
    </row>
    <row r="142" spans="1:12" x14ac:dyDescent="0.25">
      <c r="A142" s="11" t="s">
        <v>555</v>
      </c>
      <c r="B142" s="6" t="s">
        <v>540</v>
      </c>
      <c r="C142" s="42">
        <v>93595.62</v>
      </c>
      <c r="D142" s="42">
        <v>93595.62</v>
      </c>
      <c r="E142" s="21">
        <v>474059.91666666669</v>
      </c>
      <c r="F142" s="21">
        <v>380464.29666666669</v>
      </c>
      <c r="G142" s="209">
        <v>0.19743415696925792</v>
      </c>
      <c r="H142" s="330">
        <v>1638247.5700000003</v>
      </c>
      <c r="I142" s="42">
        <v>1638247.5700000003</v>
      </c>
      <c r="J142" s="21">
        <v>2844359.5</v>
      </c>
      <c r="K142" s="21">
        <v>1206111.9299999997</v>
      </c>
      <c r="L142" s="209">
        <v>0.57596361149144482</v>
      </c>
    </row>
    <row r="143" spans="1:12" x14ac:dyDescent="0.25">
      <c r="A143" s="17" t="s">
        <v>183</v>
      </c>
      <c r="B143" s="6" t="s">
        <v>184</v>
      </c>
      <c r="C143" s="42">
        <v>0</v>
      </c>
      <c r="D143" s="42">
        <v>0</v>
      </c>
      <c r="E143" s="21">
        <v>29166.666666666668</v>
      </c>
      <c r="F143" s="21">
        <v>29166.666666666668</v>
      </c>
      <c r="G143" s="209">
        <v>0</v>
      </c>
      <c r="H143" s="330">
        <v>51337</v>
      </c>
      <c r="I143" s="42">
        <v>51337</v>
      </c>
      <c r="J143" s="21">
        <v>245000.00000000003</v>
      </c>
      <c r="K143" s="21">
        <v>193663.00000000003</v>
      </c>
      <c r="L143" s="209">
        <v>0.20953877551020406</v>
      </c>
    </row>
    <row r="144" spans="1:12" x14ac:dyDescent="0.25">
      <c r="A144" s="17" t="s">
        <v>185</v>
      </c>
      <c r="B144" s="6" t="s">
        <v>186</v>
      </c>
      <c r="C144" s="42">
        <v>0</v>
      </c>
      <c r="D144" s="42">
        <v>0</v>
      </c>
      <c r="E144" s="21">
        <v>5000</v>
      </c>
      <c r="F144" s="21">
        <v>5000</v>
      </c>
      <c r="G144" s="212">
        <v>0</v>
      </c>
      <c r="H144" s="330">
        <v>2000</v>
      </c>
      <c r="I144" s="42">
        <v>2000</v>
      </c>
      <c r="J144" s="21">
        <v>30000</v>
      </c>
      <c r="K144" s="21">
        <v>28000</v>
      </c>
      <c r="L144" s="212">
        <v>6.6666666666666666E-2</v>
      </c>
    </row>
    <row r="145" spans="1:12" x14ac:dyDescent="0.25">
      <c r="A145" s="28" t="s">
        <v>187</v>
      </c>
      <c r="B145" s="29" t="s">
        <v>188</v>
      </c>
      <c r="C145" s="43">
        <v>297891</v>
      </c>
      <c r="D145" s="43">
        <v>297891</v>
      </c>
      <c r="E145" s="45">
        <v>263037</v>
      </c>
      <c r="F145" s="40">
        <v>-34854</v>
      </c>
      <c r="G145" s="209">
        <v>1.1325060732900694</v>
      </c>
      <c r="H145" s="334">
        <v>389890.95</v>
      </c>
      <c r="I145" s="43">
        <v>389890.95</v>
      </c>
      <c r="J145" s="45">
        <v>1019060</v>
      </c>
      <c r="K145" s="40">
        <v>629169.05000000005</v>
      </c>
      <c r="L145" s="209">
        <v>0.38259862029713659</v>
      </c>
    </row>
    <row r="146" spans="1:12" x14ac:dyDescent="0.25">
      <c r="A146" s="11" t="s">
        <v>189</v>
      </c>
      <c r="B146" s="6" t="s">
        <v>190</v>
      </c>
      <c r="C146" s="42">
        <v>0</v>
      </c>
      <c r="D146" s="42">
        <v>0</v>
      </c>
      <c r="E146" s="21">
        <v>50000</v>
      </c>
      <c r="F146" s="40">
        <v>50000</v>
      </c>
      <c r="G146" s="212">
        <v>0</v>
      </c>
      <c r="H146" s="330">
        <v>0</v>
      </c>
      <c r="I146" s="42">
        <v>0</v>
      </c>
      <c r="J146" s="21">
        <v>210000</v>
      </c>
      <c r="K146" s="40">
        <v>210000</v>
      </c>
      <c r="L146" s="212">
        <v>0</v>
      </c>
    </row>
    <row r="147" spans="1:12" x14ac:dyDescent="0.25">
      <c r="A147" s="17" t="s">
        <v>191</v>
      </c>
      <c r="B147" s="6" t="s">
        <v>192</v>
      </c>
      <c r="C147" s="42">
        <v>0</v>
      </c>
      <c r="D147" s="42">
        <v>0</v>
      </c>
      <c r="E147" s="21">
        <v>24583.333333333332</v>
      </c>
      <c r="F147" s="21">
        <v>24583.333333333332</v>
      </c>
      <c r="G147" s="209">
        <v>0</v>
      </c>
      <c r="H147" s="330">
        <v>0</v>
      </c>
      <c r="I147" s="42">
        <v>0</v>
      </c>
      <c r="J147" s="21">
        <v>87499.999999999985</v>
      </c>
      <c r="K147" s="21">
        <v>87499.999999999985</v>
      </c>
      <c r="L147" s="209">
        <v>0</v>
      </c>
    </row>
    <row r="148" spans="1:12" x14ac:dyDescent="0.25">
      <c r="A148" s="17" t="s">
        <v>193</v>
      </c>
      <c r="B148" s="6" t="s">
        <v>194</v>
      </c>
      <c r="C148" s="42">
        <v>297891</v>
      </c>
      <c r="D148" s="42">
        <v>297891</v>
      </c>
      <c r="E148" s="21">
        <v>188453.66666666669</v>
      </c>
      <c r="F148" s="21">
        <v>-109437.33333333331</v>
      </c>
      <c r="G148" s="209">
        <v>1.580712146752252</v>
      </c>
      <c r="H148" s="330">
        <v>389890.95</v>
      </c>
      <c r="I148" s="42">
        <v>389890.95</v>
      </c>
      <c r="J148" s="21">
        <v>721560</v>
      </c>
      <c r="K148" s="21">
        <v>331669.05</v>
      </c>
      <c r="L148" s="209">
        <v>0.54034446199900221</v>
      </c>
    </row>
    <row r="149" spans="1:12" x14ac:dyDescent="0.25">
      <c r="A149" s="28" t="s">
        <v>195</v>
      </c>
      <c r="B149" s="29" t="s">
        <v>196</v>
      </c>
      <c r="C149" s="43">
        <v>-1014198.0700000001</v>
      </c>
      <c r="D149" s="43">
        <v>-1014198.0700000001</v>
      </c>
      <c r="E149" s="45">
        <v>245980.79166666669</v>
      </c>
      <c r="F149" s="40">
        <v>1260178.8616666668</v>
      </c>
      <c r="G149" s="209">
        <v>-4.1230783230194632</v>
      </c>
      <c r="H149" s="334">
        <v>188200.20999999973</v>
      </c>
      <c r="I149" s="43">
        <v>188200.20999999973</v>
      </c>
      <c r="J149" s="45">
        <v>1694359.8633333335</v>
      </c>
      <c r="K149" s="40">
        <v>1506159.6533333338</v>
      </c>
      <c r="L149" s="209">
        <v>0.11107452086934549</v>
      </c>
    </row>
    <row r="150" spans="1:12" x14ac:dyDescent="0.25">
      <c r="A150" s="17" t="s">
        <v>197</v>
      </c>
      <c r="B150" s="6" t="s">
        <v>570</v>
      </c>
      <c r="C150" s="191">
        <v>-1014198.0700000001</v>
      </c>
      <c r="D150" s="191">
        <v>-1014198.0700000001</v>
      </c>
      <c r="E150" s="21">
        <v>191666.66666666669</v>
      </c>
      <c r="F150" s="21">
        <v>1205864.7366666668</v>
      </c>
      <c r="G150" s="209">
        <v>-5.2914681913043475</v>
      </c>
      <c r="H150" s="338">
        <v>152300.20999999973</v>
      </c>
      <c r="I150" s="42">
        <v>152300.20999999973</v>
      </c>
      <c r="J150" s="21">
        <v>1150000.0000000002</v>
      </c>
      <c r="K150" s="21">
        <v>997699.7900000005</v>
      </c>
      <c r="L150" s="209">
        <v>0.13243496521739104</v>
      </c>
    </row>
    <row r="151" spans="1:12" x14ac:dyDescent="0.25">
      <c r="A151" s="17" t="s">
        <v>198</v>
      </c>
      <c r="B151" s="6" t="s">
        <v>199</v>
      </c>
      <c r="C151" s="191">
        <v>0</v>
      </c>
      <c r="D151" s="191">
        <v>0</v>
      </c>
      <c r="E151" s="21">
        <v>20000</v>
      </c>
      <c r="F151" s="21">
        <v>20000</v>
      </c>
      <c r="G151" s="209">
        <v>0</v>
      </c>
      <c r="H151" s="330">
        <v>0</v>
      </c>
      <c r="I151" s="42">
        <v>0</v>
      </c>
      <c r="J151" s="21">
        <v>120000</v>
      </c>
      <c r="K151" s="21">
        <v>120000</v>
      </c>
      <c r="L151" s="209">
        <v>0</v>
      </c>
    </row>
    <row r="152" spans="1:12" x14ac:dyDescent="0.25">
      <c r="A152" s="17" t="s">
        <v>200</v>
      </c>
      <c r="B152" s="6" t="s">
        <v>201</v>
      </c>
      <c r="C152" s="191">
        <v>0</v>
      </c>
      <c r="D152" s="191">
        <v>0</v>
      </c>
      <c r="E152" s="21">
        <v>34314.125</v>
      </c>
      <c r="F152" s="21">
        <v>34314.125</v>
      </c>
      <c r="G152" s="209">
        <v>0</v>
      </c>
      <c r="H152" s="339">
        <v>35900</v>
      </c>
      <c r="I152" s="42">
        <v>35900</v>
      </c>
      <c r="J152" s="21">
        <v>205884.75</v>
      </c>
      <c r="K152" s="21">
        <v>169984.75</v>
      </c>
      <c r="L152" s="209">
        <v>0.17436939841343277</v>
      </c>
    </row>
    <row r="153" spans="1:12" x14ac:dyDescent="0.25">
      <c r="A153" s="28" t="s">
        <v>202</v>
      </c>
      <c r="B153" s="29" t="s">
        <v>203</v>
      </c>
      <c r="C153" s="43">
        <v>126903.52</v>
      </c>
      <c r="D153" s="43">
        <v>126903.52</v>
      </c>
      <c r="E153" s="45">
        <v>5366.92</v>
      </c>
      <c r="F153" s="44">
        <v>-121536.6</v>
      </c>
      <c r="G153" s="208">
        <v>23.645502448331634</v>
      </c>
      <c r="H153" s="334">
        <v>127895.06</v>
      </c>
      <c r="I153" s="43">
        <v>127895.06</v>
      </c>
      <c r="J153" s="45">
        <v>182201.52000000002</v>
      </c>
      <c r="K153" s="44">
        <v>54306.460000000021</v>
      </c>
      <c r="L153" s="208">
        <v>0.70194288170592645</v>
      </c>
    </row>
    <row r="154" spans="1:12" x14ac:dyDescent="0.25">
      <c r="A154" s="17" t="s">
        <v>204</v>
      </c>
      <c r="B154" s="6" t="s">
        <v>205</v>
      </c>
      <c r="C154" s="42">
        <v>126903.52</v>
      </c>
      <c r="D154" s="42">
        <v>126903.52</v>
      </c>
      <c r="E154" s="21">
        <v>5366.92</v>
      </c>
      <c r="F154" s="21">
        <v>-121536.6</v>
      </c>
      <c r="G154" s="209">
        <v>23.645502448331634</v>
      </c>
      <c r="H154" s="330">
        <v>127895.06</v>
      </c>
      <c r="I154" s="42">
        <v>127895.06</v>
      </c>
      <c r="J154" s="21">
        <v>182201.52000000002</v>
      </c>
      <c r="K154" s="21">
        <v>54306.460000000021</v>
      </c>
      <c r="L154" s="209">
        <v>0.70194288170592645</v>
      </c>
    </row>
    <row r="155" spans="1:12" x14ac:dyDescent="0.25">
      <c r="A155" s="28" t="s">
        <v>206</v>
      </c>
      <c r="B155" s="29" t="s">
        <v>207</v>
      </c>
      <c r="C155" s="43">
        <v>1416</v>
      </c>
      <c r="D155" s="43">
        <v>1416</v>
      </c>
      <c r="E155" s="45">
        <v>155600</v>
      </c>
      <c r="F155" s="40">
        <v>154184</v>
      </c>
      <c r="G155" s="209">
        <v>9.1002570694087397E-3</v>
      </c>
      <c r="H155" s="334">
        <v>12266.01</v>
      </c>
      <c r="I155" s="43">
        <v>12266.01</v>
      </c>
      <c r="J155" s="45">
        <v>825500</v>
      </c>
      <c r="K155" s="40">
        <v>813233.99</v>
      </c>
      <c r="L155" s="209">
        <v>1.4858885523924894E-2</v>
      </c>
    </row>
    <row r="156" spans="1:12" x14ac:dyDescent="0.25">
      <c r="A156" s="17" t="s">
        <v>208</v>
      </c>
      <c r="B156" s="6" t="s">
        <v>571</v>
      </c>
      <c r="C156" s="42">
        <v>1416</v>
      </c>
      <c r="D156" s="42">
        <v>1416</v>
      </c>
      <c r="E156" s="21">
        <v>145600</v>
      </c>
      <c r="F156" s="21">
        <v>144184</v>
      </c>
      <c r="G156" s="209">
        <v>9.7252747252747247E-3</v>
      </c>
      <c r="H156" s="330">
        <v>3266.01</v>
      </c>
      <c r="I156" s="42">
        <v>3266.01</v>
      </c>
      <c r="J156" s="21">
        <v>728000</v>
      </c>
      <c r="K156" s="21">
        <v>724733.99</v>
      </c>
      <c r="L156" s="209">
        <v>4.4862774725274732E-3</v>
      </c>
    </row>
    <row r="157" spans="1:12" x14ac:dyDescent="0.25">
      <c r="A157" s="17" t="s">
        <v>209</v>
      </c>
      <c r="B157" s="6" t="s">
        <v>210</v>
      </c>
      <c r="C157" s="42">
        <v>0</v>
      </c>
      <c r="D157" s="42">
        <v>0</v>
      </c>
      <c r="E157" s="21">
        <v>10000</v>
      </c>
      <c r="F157" s="21">
        <v>10000</v>
      </c>
      <c r="G157" s="209">
        <v>0</v>
      </c>
      <c r="H157" s="330">
        <v>9000</v>
      </c>
      <c r="I157" s="42">
        <v>9000</v>
      </c>
      <c r="J157" s="21">
        <v>97500</v>
      </c>
      <c r="K157" s="21">
        <v>88500</v>
      </c>
      <c r="L157" s="209">
        <v>9.2307692307692313E-2</v>
      </c>
    </row>
    <row r="158" spans="1:12" ht="24.75" x14ac:dyDescent="0.25">
      <c r="A158" s="28" t="s">
        <v>211</v>
      </c>
      <c r="B158" s="34" t="s">
        <v>212</v>
      </c>
      <c r="C158" s="43">
        <v>107593.94</v>
      </c>
      <c r="D158" s="43">
        <v>107593.94</v>
      </c>
      <c r="E158" s="40">
        <v>232583.33333333331</v>
      </c>
      <c r="F158" s="40">
        <v>124989.39333333331</v>
      </c>
      <c r="G158" s="208">
        <v>0.46260382658545329</v>
      </c>
      <c r="H158" s="329">
        <v>559143.81000000006</v>
      </c>
      <c r="I158" s="43">
        <v>559143.81000000006</v>
      </c>
      <c r="J158" s="40">
        <v>1195499.9999999998</v>
      </c>
      <c r="K158" s="40">
        <v>636356.18999999971</v>
      </c>
      <c r="L158" s="208">
        <v>0.46770707653701393</v>
      </c>
    </row>
    <row r="159" spans="1:12" ht="24.75" x14ac:dyDescent="0.25">
      <c r="A159" s="31" t="s">
        <v>213</v>
      </c>
      <c r="B159" s="2" t="s">
        <v>644</v>
      </c>
      <c r="C159" s="43">
        <v>0</v>
      </c>
      <c r="D159" s="43">
        <v>0</v>
      </c>
      <c r="E159" s="40">
        <v>36166.666666666664</v>
      </c>
      <c r="F159" s="40">
        <v>36166.666666666664</v>
      </c>
      <c r="G159" s="209">
        <v>0</v>
      </c>
      <c r="H159" s="329">
        <v>2604.56</v>
      </c>
      <c r="I159" s="43">
        <v>2604.56</v>
      </c>
      <c r="J159" s="40">
        <v>216999.99999999997</v>
      </c>
      <c r="K159" s="40">
        <v>214395.43999999997</v>
      </c>
      <c r="L159" s="209">
        <v>1.2002580645161291E-2</v>
      </c>
    </row>
    <row r="160" spans="1:12" x14ac:dyDescent="0.25">
      <c r="A160" s="17" t="s">
        <v>214</v>
      </c>
      <c r="B160" s="12" t="s">
        <v>215</v>
      </c>
      <c r="C160" s="42">
        <v>0</v>
      </c>
      <c r="D160" s="42">
        <v>0</v>
      </c>
      <c r="E160" s="21">
        <v>18083.333333333332</v>
      </c>
      <c r="F160" s="21">
        <v>18083.333333333332</v>
      </c>
      <c r="G160" s="209">
        <v>0</v>
      </c>
      <c r="H160" s="330">
        <v>2395.52</v>
      </c>
      <c r="I160" s="42">
        <v>2395.52</v>
      </c>
      <c r="J160" s="21">
        <v>108499.99999999999</v>
      </c>
      <c r="K160" s="21">
        <v>106104.47999999998</v>
      </c>
      <c r="L160" s="209">
        <v>2.2078525345622123E-2</v>
      </c>
    </row>
    <row r="161" spans="1:12" x14ac:dyDescent="0.25">
      <c r="A161" s="17" t="s">
        <v>216</v>
      </c>
      <c r="B161" s="12" t="s">
        <v>217</v>
      </c>
      <c r="C161" s="42">
        <v>0</v>
      </c>
      <c r="D161" s="42">
        <v>0</v>
      </c>
      <c r="E161" s="21">
        <v>18083.333333333332</v>
      </c>
      <c r="F161" s="21">
        <v>18083.333333333332</v>
      </c>
      <c r="G161" s="209">
        <v>0</v>
      </c>
      <c r="H161" s="330">
        <v>209.04</v>
      </c>
      <c r="I161" s="42">
        <v>209.04</v>
      </c>
      <c r="J161" s="21">
        <v>108499.99999999999</v>
      </c>
      <c r="K161" s="21">
        <v>108290.95999999999</v>
      </c>
      <c r="L161" s="209">
        <v>1.926635944700461E-3</v>
      </c>
    </row>
    <row r="162" spans="1:12" x14ac:dyDescent="0.25">
      <c r="A162" s="28" t="s">
        <v>218</v>
      </c>
      <c r="B162" s="2" t="s">
        <v>219</v>
      </c>
      <c r="C162" s="43">
        <v>107593.94</v>
      </c>
      <c r="D162" s="43">
        <v>107593.94</v>
      </c>
      <c r="E162" s="40">
        <v>126416.66666666666</v>
      </c>
      <c r="F162" s="40">
        <v>18822.726666666655</v>
      </c>
      <c r="G162" s="208">
        <v>0.85110565589980236</v>
      </c>
      <c r="H162" s="329">
        <v>107593.94</v>
      </c>
      <c r="I162" s="43">
        <v>107593.94</v>
      </c>
      <c r="J162" s="40">
        <v>758499.99999999988</v>
      </c>
      <c r="K162" s="40">
        <v>650906.05999999982</v>
      </c>
      <c r="L162" s="208">
        <v>0.14185094264996706</v>
      </c>
    </row>
    <row r="163" spans="1:12" x14ac:dyDescent="0.25">
      <c r="A163" s="17" t="s">
        <v>220</v>
      </c>
      <c r="B163" s="6" t="s">
        <v>221</v>
      </c>
      <c r="C163" s="42">
        <v>107593.94</v>
      </c>
      <c r="D163" s="42">
        <v>107593.94</v>
      </c>
      <c r="E163" s="21">
        <v>108333.33333333333</v>
      </c>
      <c r="F163" s="21">
        <v>739.39333333332615</v>
      </c>
      <c r="G163" s="209">
        <v>0.99317483076923085</v>
      </c>
      <c r="H163" s="330">
        <v>107593.94</v>
      </c>
      <c r="I163" s="42">
        <v>107593.94</v>
      </c>
      <c r="J163" s="21">
        <v>650000</v>
      </c>
      <c r="K163" s="21">
        <v>542406.06000000006</v>
      </c>
      <c r="L163" s="209">
        <v>0.16552913846153847</v>
      </c>
    </row>
    <row r="164" spans="1:12" x14ac:dyDescent="0.25">
      <c r="A164" s="56" t="s">
        <v>222</v>
      </c>
      <c r="B164" s="6" t="s">
        <v>223</v>
      </c>
      <c r="C164" s="42">
        <v>0</v>
      </c>
      <c r="D164" s="42">
        <v>0</v>
      </c>
      <c r="E164" s="21">
        <v>18083.333333333332</v>
      </c>
      <c r="F164" s="21">
        <v>18083.333333333332</v>
      </c>
      <c r="G164" s="209">
        <v>0</v>
      </c>
      <c r="H164" s="330">
        <v>0</v>
      </c>
      <c r="I164" s="42">
        <v>0</v>
      </c>
      <c r="J164" s="21">
        <v>108499.99999999999</v>
      </c>
      <c r="K164" s="21">
        <v>108499.99999999999</v>
      </c>
      <c r="L164" s="209">
        <v>0</v>
      </c>
    </row>
    <row r="165" spans="1:12" x14ac:dyDescent="0.25">
      <c r="A165" s="28" t="s">
        <v>224</v>
      </c>
      <c r="B165" s="2" t="s">
        <v>225</v>
      </c>
      <c r="C165" s="43">
        <v>0</v>
      </c>
      <c r="D165" s="43">
        <v>0</v>
      </c>
      <c r="E165" s="43">
        <v>70000</v>
      </c>
      <c r="F165" s="40">
        <v>70000</v>
      </c>
      <c r="G165" s="208">
        <v>0</v>
      </c>
      <c r="H165" s="329">
        <v>448945.31</v>
      </c>
      <c r="I165" s="43">
        <v>448945.31</v>
      </c>
      <c r="J165" s="40">
        <v>220000</v>
      </c>
      <c r="K165" s="40">
        <v>-228945.31</v>
      </c>
      <c r="L165" s="208">
        <v>2.0406605</v>
      </c>
    </row>
    <row r="166" spans="1:12" x14ac:dyDescent="0.25">
      <c r="A166" s="17" t="s">
        <v>226</v>
      </c>
      <c r="B166" s="6" t="s">
        <v>572</v>
      </c>
      <c r="C166" s="42">
        <v>0</v>
      </c>
      <c r="D166" s="42">
        <v>0</v>
      </c>
      <c r="E166" s="21">
        <v>50000</v>
      </c>
      <c r="F166" s="21">
        <v>50000</v>
      </c>
      <c r="G166" s="209">
        <v>0</v>
      </c>
      <c r="H166" s="330">
        <v>225043.37</v>
      </c>
      <c r="I166" s="42">
        <v>225043.37</v>
      </c>
      <c r="J166" s="21">
        <v>100000</v>
      </c>
      <c r="K166" s="21">
        <v>-125043.37</v>
      </c>
      <c r="L166" s="209">
        <v>2.2504336999999999</v>
      </c>
    </row>
    <row r="167" spans="1:12" x14ac:dyDescent="0.25">
      <c r="A167" s="17" t="s">
        <v>227</v>
      </c>
      <c r="B167" s="6" t="s">
        <v>452</v>
      </c>
      <c r="C167" s="42">
        <v>0</v>
      </c>
      <c r="D167" s="42">
        <v>0</v>
      </c>
      <c r="E167" s="21">
        <v>20000</v>
      </c>
      <c r="F167" s="21">
        <v>20000</v>
      </c>
      <c r="G167" s="209">
        <v>0</v>
      </c>
      <c r="H167" s="330">
        <v>223901.94</v>
      </c>
      <c r="I167" s="42">
        <v>223901.94</v>
      </c>
      <c r="J167" s="21">
        <v>120000</v>
      </c>
      <c r="K167" s="21">
        <v>-103901.94</v>
      </c>
      <c r="L167" s="209">
        <v>1.8658494999999999</v>
      </c>
    </row>
    <row r="168" spans="1:12" ht="24" x14ac:dyDescent="0.25">
      <c r="A168" s="28" t="s">
        <v>228</v>
      </c>
      <c r="B168" s="29" t="s">
        <v>229</v>
      </c>
      <c r="C168" s="43">
        <v>999092.95</v>
      </c>
      <c r="D168" s="43">
        <v>999092.95</v>
      </c>
      <c r="E168" s="40">
        <v>1623915.0833333333</v>
      </c>
      <c r="F168" s="40">
        <v>624822.1333333333</v>
      </c>
      <c r="G168" s="208">
        <v>0.61523718835667773</v>
      </c>
      <c r="H168" s="329">
        <v>5997814.7400000002</v>
      </c>
      <c r="I168" s="43">
        <v>5997814.7400000002</v>
      </c>
      <c r="J168" s="40">
        <v>9707890.5</v>
      </c>
      <c r="K168" s="40">
        <v>3710075.76</v>
      </c>
      <c r="L168" s="208">
        <v>0.61782884139453365</v>
      </c>
    </row>
    <row r="169" spans="1:12" x14ac:dyDescent="0.25">
      <c r="A169" s="28" t="s">
        <v>230</v>
      </c>
      <c r="B169" s="29" t="s">
        <v>231</v>
      </c>
      <c r="C169" s="43">
        <v>989342.69</v>
      </c>
      <c r="D169" s="43">
        <v>989342.69</v>
      </c>
      <c r="E169" s="45">
        <v>1414115.0833333333</v>
      </c>
      <c r="F169" s="40">
        <v>424772.39333333331</v>
      </c>
      <c r="G169" s="208">
        <v>0.6996196431678916</v>
      </c>
      <c r="H169" s="334">
        <v>5727385.2100000009</v>
      </c>
      <c r="I169" s="43">
        <v>5727385.21</v>
      </c>
      <c r="J169" s="45">
        <v>8604690.5</v>
      </c>
      <c r="K169" s="40">
        <v>2877305.2899999991</v>
      </c>
      <c r="L169" s="208">
        <v>0.66561199499273105</v>
      </c>
    </row>
    <row r="170" spans="1:12" x14ac:dyDescent="0.25">
      <c r="A170" s="17" t="s">
        <v>232</v>
      </c>
      <c r="B170" s="6" t="s">
        <v>233</v>
      </c>
      <c r="C170" s="42">
        <v>968318.69</v>
      </c>
      <c r="D170" s="42">
        <v>968318.69</v>
      </c>
      <c r="E170" s="21">
        <v>1012084.9166666666</v>
      </c>
      <c r="F170" s="21">
        <v>43766.226666666684</v>
      </c>
      <c r="G170" s="209">
        <v>0.956756369010209</v>
      </c>
      <c r="H170" s="330">
        <v>5607567.5099999998</v>
      </c>
      <c r="I170" s="42">
        <v>5607567.5099999998</v>
      </c>
      <c r="J170" s="21">
        <v>6072509.5</v>
      </c>
      <c r="K170" s="21">
        <v>464941.99000000022</v>
      </c>
      <c r="L170" s="209">
        <v>0.92343495057521108</v>
      </c>
    </row>
    <row r="171" spans="1:12" x14ac:dyDescent="0.25">
      <c r="A171" s="17" t="s">
        <v>234</v>
      </c>
      <c r="B171" s="6" t="s">
        <v>235</v>
      </c>
      <c r="C171" s="234">
        <v>21024</v>
      </c>
      <c r="D171" s="234">
        <v>21024</v>
      </c>
      <c r="E171" s="21">
        <v>397030.16666666669</v>
      </c>
      <c r="F171" s="21">
        <v>376006.16666666669</v>
      </c>
      <c r="G171" s="209">
        <v>5.2953155112898637E-2</v>
      </c>
      <c r="H171" s="330">
        <v>119307.7</v>
      </c>
      <c r="I171" s="42">
        <v>119307.7</v>
      </c>
      <c r="J171" s="21">
        <v>2382181</v>
      </c>
      <c r="K171" s="21">
        <v>2262873.2999999998</v>
      </c>
      <c r="L171" s="209">
        <v>5.008338996910814E-2</v>
      </c>
    </row>
    <row r="172" spans="1:12" x14ac:dyDescent="0.25">
      <c r="A172" s="17" t="s">
        <v>487</v>
      </c>
      <c r="B172" s="6" t="s">
        <v>488</v>
      </c>
      <c r="C172" s="42">
        <v>0</v>
      </c>
      <c r="D172" s="42">
        <v>0</v>
      </c>
      <c r="E172" s="21">
        <v>5000</v>
      </c>
      <c r="F172" s="21">
        <v>5000</v>
      </c>
      <c r="G172" s="209">
        <v>0</v>
      </c>
      <c r="H172" s="330">
        <v>510</v>
      </c>
      <c r="I172" s="42">
        <v>510</v>
      </c>
      <c r="J172" s="21">
        <v>30000</v>
      </c>
      <c r="K172" s="21">
        <v>29490</v>
      </c>
      <c r="L172" s="209">
        <v>1.7000000000000001E-2</v>
      </c>
    </row>
    <row r="173" spans="1:12" x14ac:dyDescent="0.25">
      <c r="A173" s="28" t="s">
        <v>236</v>
      </c>
      <c r="B173" s="2" t="s">
        <v>237</v>
      </c>
      <c r="C173" s="43">
        <v>9750.26</v>
      </c>
      <c r="D173" s="43">
        <v>9750.26</v>
      </c>
      <c r="E173" s="44">
        <v>209800</v>
      </c>
      <c r="F173" s="44">
        <v>200049.74</v>
      </c>
      <c r="G173" s="208">
        <v>4.6474070543374643E-2</v>
      </c>
      <c r="H173" s="334">
        <v>270429.53000000003</v>
      </c>
      <c r="I173" s="43">
        <v>270429.53000000003</v>
      </c>
      <c r="J173" s="44">
        <v>1103200</v>
      </c>
      <c r="K173" s="44">
        <v>832770.47</v>
      </c>
      <c r="L173" s="208">
        <v>0.24513191624365485</v>
      </c>
    </row>
    <row r="174" spans="1:12" x14ac:dyDescent="0.25">
      <c r="A174" s="17" t="s">
        <v>238</v>
      </c>
      <c r="B174" s="6" t="s">
        <v>239</v>
      </c>
      <c r="C174" s="42">
        <v>2500.34</v>
      </c>
      <c r="D174" s="42">
        <v>2500.34</v>
      </c>
      <c r="E174" s="21">
        <v>9800</v>
      </c>
      <c r="F174" s="21">
        <v>7299.66</v>
      </c>
      <c r="G174" s="209">
        <v>0.25513673469387754</v>
      </c>
      <c r="H174" s="330">
        <v>6040.34</v>
      </c>
      <c r="I174" s="42">
        <v>6040.34</v>
      </c>
      <c r="J174" s="21">
        <v>103200</v>
      </c>
      <c r="K174" s="21">
        <v>97159.66</v>
      </c>
      <c r="L174" s="209">
        <v>5.8530426356589151E-2</v>
      </c>
    </row>
    <row r="175" spans="1:12" x14ac:dyDescent="0.25">
      <c r="A175" s="32" t="s">
        <v>583</v>
      </c>
      <c r="B175" s="235" t="s">
        <v>584</v>
      </c>
      <c r="C175" s="42">
        <v>0</v>
      </c>
      <c r="D175" s="42">
        <v>0</v>
      </c>
      <c r="E175" s="21">
        <v>100000</v>
      </c>
      <c r="F175" s="21">
        <v>100000</v>
      </c>
      <c r="G175" s="209">
        <v>0</v>
      </c>
      <c r="H175" s="330">
        <v>0</v>
      </c>
      <c r="I175" s="42">
        <v>0</v>
      </c>
      <c r="J175" s="21">
        <v>500000</v>
      </c>
      <c r="K175" s="21">
        <v>500000</v>
      </c>
      <c r="L175" s="209">
        <v>0</v>
      </c>
    </row>
    <row r="176" spans="1:12" ht="24.75" x14ac:dyDescent="0.25">
      <c r="A176" s="17" t="s">
        <v>585</v>
      </c>
      <c r="B176" s="6" t="s">
        <v>586</v>
      </c>
      <c r="C176" s="42">
        <v>0</v>
      </c>
      <c r="D176" s="42">
        <v>0</v>
      </c>
      <c r="E176" s="21">
        <v>100000</v>
      </c>
      <c r="F176" s="21">
        <v>100000</v>
      </c>
      <c r="G176" s="209">
        <v>0</v>
      </c>
      <c r="H176" s="330">
        <v>222801.27000000002</v>
      </c>
      <c r="I176" s="42">
        <v>222801.27000000002</v>
      </c>
      <c r="J176" s="21">
        <v>500000</v>
      </c>
      <c r="K176" s="21">
        <v>277198.73</v>
      </c>
      <c r="L176" s="209">
        <v>0.44560254000000005</v>
      </c>
    </row>
    <row r="177" spans="1:12" x14ac:dyDescent="0.25">
      <c r="A177" s="17" t="s">
        <v>641</v>
      </c>
      <c r="B177" s="6" t="s">
        <v>642</v>
      </c>
      <c r="C177" s="42">
        <v>7249.92</v>
      </c>
      <c r="D177" s="42">
        <v>7249.92</v>
      </c>
      <c r="E177" s="21">
        <v>0</v>
      </c>
      <c r="F177" s="21">
        <v>-7249.92</v>
      </c>
      <c r="G177" s="209" t="s">
        <v>16</v>
      </c>
      <c r="H177" s="330">
        <v>41587.919999999998</v>
      </c>
      <c r="I177" s="42">
        <v>41587.919999999998</v>
      </c>
      <c r="J177" s="21">
        <v>0</v>
      </c>
      <c r="K177" s="21">
        <v>-41587.919999999998</v>
      </c>
      <c r="L177" s="209" t="s">
        <v>16</v>
      </c>
    </row>
    <row r="178" spans="1:12" x14ac:dyDescent="0.25">
      <c r="A178" s="28" t="s">
        <v>240</v>
      </c>
      <c r="B178" s="34" t="s">
        <v>241</v>
      </c>
      <c r="C178" s="49">
        <v>1234160.68</v>
      </c>
      <c r="D178" s="49">
        <v>1234160.68</v>
      </c>
      <c r="E178" s="50">
        <v>1920180.2008333334</v>
      </c>
      <c r="F178" s="50">
        <v>686019.52083333349</v>
      </c>
      <c r="G178" s="208">
        <v>0.64273169750651016</v>
      </c>
      <c r="H178" s="333">
        <v>3287040.9799999995</v>
      </c>
      <c r="I178" s="49">
        <v>3287040.9799999995</v>
      </c>
      <c r="J178" s="50">
        <v>11987686.205000002</v>
      </c>
      <c r="K178" s="50">
        <v>8700645.2250000015</v>
      </c>
      <c r="L178" s="208">
        <v>0.27420145337379548</v>
      </c>
    </row>
    <row r="179" spans="1:12" x14ac:dyDescent="0.25">
      <c r="A179" s="17" t="s">
        <v>587</v>
      </c>
      <c r="B179" s="6" t="s">
        <v>588</v>
      </c>
      <c r="C179" s="42">
        <v>504</v>
      </c>
      <c r="D179" s="42">
        <v>504</v>
      </c>
      <c r="E179" s="21">
        <v>112000</v>
      </c>
      <c r="F179" s="21">
        <v>111496</v>
      </c>
      <c r="G179" s="209">
        <v>4.4999999999999997E-3</v>
      </c>
      <c r="H179" s="330">
        <v>382563.25</v>
      </c>
      <c r="I179" s="42">
        <v>382563.25</v>
      </c>
      <c r="J179" s="21">
        <v>648000</v>
      </c>
      <c r="K179" s="21">
        <v>265436.75</v>
      </c>
      <c r="L179" s="209">
        <v>0.59037538580246918</v>
      </c>
    </row>
    <row r="180" spans="1:12" x14ac:dyDescent="0.25">
      <c r="A180" s="11" t="s">
        <v>242</v>
      </c>
      <c r="B180" s="6" t="s">
        <v>243</v>
      </c>
      <c r="C180" s="42">
        <v>566722.67000000004</v>
      </c>
      <c r="D180" s="42">
        <v>566722.67000000004</v>
      </c>
      <c r="E180" s="47">
        <v>1572180.2008333334</v>
      </c>
      <c r="F180" s="21">
        <v>1005457.5308333334</v>
      </c>
      <c r="G180" s="209">
        <v>0.36046928316462001</v>
      </c>
      <c r="H180" s="332">
        <v>1086755.6500000001</v>
      </c>
      <c r="I180" s="42">
        <v>1086755.6500000001</v>
      </c>
      <c r="J180" s="21">
        <v>9395081.2050000001</v>
      </c>
      <c r="K180" s="21">
        <v>8308325.5549999997</v>
      </c>
      <c r="L180" s="209">
        <v>0.11567283201571861</v>
      </c>
    </row>
    <row r="181" spans="1:12" x14ac:dyDescent="0.25">
      <c r="A181" s="11" t="s">
        <v>589</v>
      </c>
      <c r="B181" s="6" t="s">
        <v>590</v>
      </c>
      <c r="C181" s="42">
        <v>0</v>
      </c>
      <c r="D181" s="42">
        <v>0</v>
      </c>
      <c r="E181" s="21">
        <v>0</v>
      </c>
      <c r="F181" s="21">
        <v>0</v>
      </c>
      <c r="G181" s="209" t="s">
        <v>16</v>
      </c>
      <c r="H181" s="330">
        <v>0</v>
      </c>
      <c r="I181" s="42">
        <v>0</v>
      </c>
      <c r="J181" s="21">
        <v>15000</v>
      </c>
      <c r="K181" s="21">
        <v>15000</v>
      </c>
      <c r="L181" s="209">
        <v>0</v>
      </c>
    </row>
    <row r="182" spans="1:12" ht="24.75" x14ac:dyDescent="0.25">
      <c r="A182" s="11" t="s">
        <v>591</v>
      </c>
      <c r="B182" s="235" t="s">
        <v>592</v>
      </c>
      <c r="C182" s="42">
        <v>0</v>
      </c>
      <c r="D182" s="42">
        <v>0</v>
      </c>
      <c r="E182" s="21">
        <v>0</v>
      </c>
      <c r="F182" s="21">
        <v>0</v>
      </c>
      <c r="G182" s="209" t="s">
        <v>16</v>
      </c>
      <c r="H182" s="330">
        <v>95893</v>
      </c>
      <c r="I182" s="42">
        <v>95893</v>
      </c>
      <c r="J182" s="21">
        <v>80000</v>
      </c>
      <c r="K182" s="21">
        <v>-15893</v>
      </c>
      <c r="L182" s="209">
        <v>1.1986625</v>
      </c>
    </row>
    <row r="183" spans="1:12" x14ac:dyDescent="0.25">
      <c r="A183" s="17" t="s">
        <v>489</v>
      </c>
      <c r="B183" s="6" t="s">
        <v>490</v>
      </c>
      <c r="C183" s="42">
        <v>4826.2700000000004</v>
      </c>
      <c r="D183" s="42">
        <v>4826.2700000000004</v>
      </c>
      <c r="E183" s="21">
        <v>25000</v>
      </c>
      <c r="F183" s="21">
        <v>20173.73</v>
      </c>
      <c r="G183" s="209">
        <v>0.19305080000000002</v>
      </c>
      <c r="H183" s="330">
        <v>76418.98000000001</v>
      </c>
      <c r="I183" s="42">
        <v>76418.98000000001</v>
      </c>
      <c r="J183" s="21">
        <v>379000</v>
      </c>
      <c r="K183" s="21">
        <v>302581.02</v>
      </c>
      <c r="L183" s="209">
        <v>0.20163319261213722</v>
      </c>
    </row>
    <row r="184" spans="1:12" x14ac:dyDescent="0.25">
      <c r="A184" s="17" t="s">
        <v>244</v>
      </c>
      <c r="B184" s="6" t="s">
        <v>245</v>
      </c>
      <c r="C184" s="42">
        <v>517938.36</v>
      </c>
      <c r="D184" s="42">
        <v>517938.36</v>
      </c>
      <c r="E184" s="21">
        <v>41666.666666666664</v>
      </c>
      <c r="F184" s="21">
        <v>-476271.6933333333</v>
      </c>
      <c r="G184" s="209">
        <v>12.430520640000001</v>
      </c>
      <c r="H184" s="330">
        <v>930165.41999999993</v>
      </c>
      <c r="I184" s="42">
        <v>930165.41999999993</v>
      </c>
      <c r="J184" s="21">
        <v>310000</v>
      </c>
      <c r="K184" s="21">
        <v>-620165.41999999993</v>
      </c>
      <c r="L184" s="209">
        <v>3.0005336129032254</v>
      </c>
    </row>
    <row r="185" spans="1:12" x14ac:dyDescent="0.25">
      <c r="A185" s="17" t="s">
        <v>593</v>
      </c>
      <c r="B185" s="6" t="s">
        <v>594</v>
      </c>
      <c r="C185" s="42">
        <v>120317.89</v>
      </c>
      <c r="D185" s="42">
        <v>120317.89</v>
      </c>
      <c r="E185" s="21">
        <v>50400</v>
      </c>
      <c r="F185" s="21">
        <v>-69917.89</v>
      </c>
      <c r="G185" s="209">
        <v>2.3872597222222223</v>
      </c>
      <c r="H185" s="330">
        <v>203333.32</v>
      </c>
      <c r="I185" s="42">
        <v>203333.32</v>
      </c>
      <c r="J185" s="21">
        <v>277000</v>
      </c>
      <c r="K185" s="21">
        <v>73666.679999999993</v>
      </c>
      <c r="L185" s="209">
        <v>0.73405530685920584</v>
      </c>
    </row>
    <row r="186" spans="1:12" x14ac:dyDescent="0.25">
      <c r="A186" s="17" t="s">
        <v>246</v>
      </c>
      <c r="B186" s="6" t="s">
        <v>247</v>
      </c>
      <c r="C186" s="42">
        <v>23851.49</v>
      </c>
      <c r="D186" s="42">
        <v>23851.49</v>
      </c>
      <c r="E186" s="21">
        <v>118933.33333333333</v>
      </c>
      <c r="F186" s="21">
        <v>95081.843333333323</v>
      </c>
      <c r="G186" s="209">
        <v>0.20054503923766817</v>
      </c>
      <c r="H186" s="330">
        <v>511911.36</v>
      </c>
      <c r="I186" s="42">
        <v>511911.36</v>
      </c>
      <c r="J186" s="21">
        <v>883605.00000000012</v>
      </c>
      <c r="K186" s="21">
        <v>371693.64000000013</v>
      </c>
      <c r="L186" s="209">
        <v>0.5793441186955709</v>
      </c>
    </row>
    <row r="187" spans="1:12" x14ac:dyDescent="0.25">
      <c r="A187" s="17"/>
      <c r="B187" s="12"/>
      <c r="C187" s="42"/>
      <c r="D187" s="42"/>
      <c r="E187" s="21"/>
      <c r="F187" s="21"/>
      <c r="G187" s="209"/>
      <c r="H187" s="330"/>
      <c r="I187" s="8"/>
      <c r="J187" s="21"/>
      <c r="K187" s="21"/>
      <c r="L187" s="209"/>
    </row>
    <row r="188" spans="1:12" x14ac:dyDescent="0.25">
      <c r="A188" s="53" t="s">
        <v>248</v>
      </c>
      <c r="B188" s="22" t="s">
        <v>249</v>
      </c>
      <c r="C188" s="54">
        <v>1015000</v>
      </c>
      <c r="D188" s="54">
        <v>1015000</v>
      </c>
      <c r="E188" s="24">
        <v>2066388.0766666667</v>
      </c>
      <c r="F188" s="24">
        <v>1051388.0766666667</v>
      </c>
      <c r="G188" s="201">
        <v>0.49119524616949856</v>
      </c>
      <c r="H188" s="54">
        <v>10730939.939999999</v>
      </c>
      <c r="I188" s="54">
        <v>10730939.939999999</v>
      </c>
      <c r="J188" s="24">
        <v>89885528.460000008</v>
      </c>
      <c r="K188" s="24">
        <v>79154588.520000011</v>
      </c>
      <c r="L188" s="201">
        <v>0.11938451187696336</v>
      </c>
    </row>
    <row r="189" spans="1:12" ht="24.75" x14ac:dyDescent="0.25">
      <c r="A189" s="16" t="s">
        <v>250</v>
      </c>
      <c r="B189" s="34" t="s">
        <v>251</v>
      </c>
      <c r="C189" s="43">
        <v>1015000</v>
      </c>
      <c r="D189" s="43">
        <v>1015000</v>
      </c>
      <c r="E189" s="40">
        <v>1666666.6666666667</v>
      </c>
      <c r="F189" s="40">
        <v>651666.66666666674</v>
      </c>
      <c r="G189" s="209">
        <v>0.60899999999999999</v>
      </c>
      <c r="H189" s="334">
        <v>6695664.9399999995</v>
      </c>
      <c r="I189" s="43">
        <v>6695664.9399999995</v>
      </c>
      <c r="J189" s="45">
        <v>10000000</v>
      </c>
      <c r="K189" s="40">
        <v>3304335.0600000005</v>
      </c>
      <c r="L189" s="209">
        <v>0.6695664939999999</v>
      </c>
    </row>
    <row r="190" spans="1:12" x14ac:dyDescent="0.25">
      <c r="A190" s="28" t="s">
        <v>252</v>
      </c>
      <c r="B190" s="48" t="s">
        <v>253</v>
      </c>
      <c r="C190" s="43">
        <v>1015000</v>
      </c>
      <c r="D190" s="43">
        <v>1015000</v>
      </c>
      <c r="E190" s="40">
        <v>1666666.6666666667</v>
      </c>
      <c r="F190" s="40">
        <v>651666.66666666674</v>
      </c>
      <c r="G190" s="209">
        <v>0.60899999999999999</v>
      </c>
      <c r="H190" s="329">
        <v>6695664.9399999995</v>
      </c>
      <c r="I190" s="43">
        <v>6695664.9399999995</v>
      </c>
      <c r="J190" s="40">
        <v>10000000</v>
      </c>
      <c r="K190" s="40">
        <v>3304335.0600000005</v>
      </c>
      <c r="L190" s="209">
        <v>0.6695664939999999</v>
      </c>
    </row>
    <row r="191" spans="1:12" ht="24.75" x14ac:dyDescent="0.25">
      <c r="A191" s="17" t="s">
        <v>573</v>
      </c>
      <c r="B191" s="6" t="s">
        <v>574</v>
      </c>
      <c r="C191" s="42">
        <v>0</v>
      </c>
      <c r="D191" s="42">
        <v>0</v>
      </c>
      <c r="E191" s="21">
        <v>166666.66666666666</v>
      </c>
      <c r="F191" s="21">
        <v>166666.66666666666</v>
      </c>
      <c r="G191" s="209">
        <v>0</v>
      </c>
      <c r="H191" s="330">
        <v>132000</v>
      </c>
      <c r="I191" s="8">
        <v>132000</v>
      </c>
      <c r="J191" s="21">
        <v>999999.99999999988</v>
      </c>
      <c r="K191" s="21">
        <v>867999.99999999988</v>
      </c>
      <c r="L191" s="209">
        <v>0.13200000000000001</v>
      </c>
    </row>
    <row r="192" spans="1:12" ht="24.75" x14ac:dyDescent="0.25">
      <c r="A192" s="17" t="s">
        <v>254</v>
      </c>
      <c r="B192" s="6" t="s">
        <v>255</v>
      </c>
      <c r="C192" s="42">
        <v>1015000</v>
      </c>
      <c r="D192" s="42">
        <v>1015000</v>
      </c>
      <c r="E192" s="21">
        <v>1500000</v>
      </c>
      <c r="F192" s="21">
        <v>485000</v>
      </c>
      <c r="G192" s="209">
        <v>0.67666666666666664</v>
      </c>
      <c r="H192" s="330">
        <v>6563664.9399999995</v>
      </c>
      <c r="I192" s="8">
        <v>6563664.9399999995</v>
      </c>
      <c r="J192" s="21">
        <v>9000000</v>
      </c>
      <c r="K192" s="21">
        <v>2436335.0600000005</v>
      </c>
      <c r="L192" s="209">
        <v>0.72929610444444437</v>
      </c>
    </row>
    <row r="193" spans="1:12" ht="24.75" x14ac:dyDescent="0.25">
      <c r="A193" s="28" t="s">
        <v>256</v>
      </c>
      <c r="B193" s="34" t="s">
        <v>257</v>
      </c>
      <c r="C193" s="43">
        <v>0</v>
      </c>
      <c r="D193" s="43">
        <v>0</v>
      </c>
      <c r="E193" s="44">
        <v>399721.41</v>
      </c>
      <c r="F193" s="44">
        <v>399721.41</v>
      </c>
      <c r="G193" s="221">
        <v>0</v>
      </c>
      <c r="H193" s="334">
        <v>4035275</v>
      </c>
      <c r="I193" s="43">
        <v>4035275</v>
      </c>
      <c r="J193" s="44">
        <v>4893028.4600000009</v>
      </c>
      <c r="K193" s="44">
        <v>857753.46000000089</v>
      </c>
      <c r="L193" s="221">
        <v>0.82469886144909099</v>
      </c>
    </row>
    <row r="194" spans="1:12" ht="24.75" x14ac:dyDescent="0.25">
      <c r="A194" s="11" t="s">
        <v>258</v>
      </c>
      <c r="B194" s="6" t="s">
        <v>259</v>
      </c>
      <c r="C194" s="42">
        <v>0</v>
      </c>
      <c r="D194" s="42">
        <v>0</v>
      </c>
      <c r="E194" s="21">
        <v>399721.41</v>
      </c>
      <c r="F194" s="21">
        <v>399721.41</v>
      </c>
      <c r="G194" s="212">
        <v>0</v>
      </c>
      <c r="H194" s="330">
        <v>4035275</v>
      </c>
      <c r="I194" s="8">
        <v>4035275</v>
      </c>
      <c r="J194" s="21">
        <v>4893028.4600000009</v>
      </c>
      <c r="K194" s="21">
        <v>857753.46000000089</v>
      </c>
      <c r="L194" s="212">
        <v>0.82469886144909099</v>
      </c>
    </row>
    <row r="195" spans="1:12" ht="24.75" x14ac:dyDescent="0.25">
      <c r="A195" s="28" t="s">
        <v>260</v>
      </c>
      <c r="B195" s="34" t="s">
        <v>261</v>
      </c>
      <c r="C195" s="43">
        <v>0</v>
      </c>
      <c r="D195" s="43">
        <v>0</v>
      </c>
      <c r="E195" s="44">
        <v>0</v>
      </c>
      <c r="F195" s="44">
        <v>0</v>
      </c>
      <c r="G195" s="221" t="s">
        <v>16</v>
      </c>
      <c r="H195" s="334">
        <v>0</v>
      </c>
      <c r="I195" s="43">
        <v>0</v>
      </c>
      <c r="J195" s="44">
        <v>74992500</v>
      </c>
      <c r="K195" s="44">
        <v>74992500</v>
      </c>
      <c r="L195" s="221">
        <v>0</v>
      </c>
    </row>
    <row r="196" spans="1:12" ht="24.75" x14ac:dyDescent="0.25">
      <c r="A196" s="11" t="s">
        <v>262</v>
      </c>
      <c r="B196" s="6" t="s">
        <v>508</v>
      </c>
      <c r="C196" s="42">
        <v>0</v>
      </c>
      <c r="D196" s="42">
        <v>0</v>
      </c>
      <c r="E196" s="21">
        <v>0</v>
      </c>
      <c r="F196" s="21">
        <v>0</v>
      </c>
      <c r="G196" s="212" t="s">
        <v>16</v>
      </c>
      <c r="H196" s="330">
        <v>0</v>
      </c>
      <c r="I196" s="8">
        <v>0</v>
      </c>
      <c r="J196" s="21">
        <v>74992500</v>
      </c>
      <c r="K196" s="21">
        <v>74992500</v>
      </c>
      <c r="L196" s="212">
        <v>0</v>
      </c>
    </row>
    <row r="197" spans="1:12" x14ac:dyDescent="0.25">
      <c r="A197" s="1"/>
      <c r="B197" s="12"/>
      <c r="C197" s="42"/>
      <c r="D197" s="42"/>
      <c r="E197" s="57"/>
      <c r="F197" s="57"/>
      <c r="G197" s="222"/>
      <c r="H197" s="340"/>
      <c r="I197" s="8"/>
      <c r="J197" s="57"/>
      <c r="K197" s="57"/>
      <c r="L197" s="222"/>
    </row>
    <row r="198" spans="1:12" x14ac:dyDescent="0.25">
      <c r="A198" s="53"/>
      <c r="B198" s="22" t="s">
        <v>263</v>
      </c>
      <c r="C198" s="54">
        <v>173948098.42999998</v>
      </c>
      <c r="D198" s="54">
        <v>158526644.01999998</v>
      </c>
      <c r="E198" s="24">
        <v>201601125.2167213</v>
      </c>
      <c r="F198" s="24">
        <v>27653026.786721319</v>
      </c>
      <c r="G198" s="201">
        <v>0.86283297398764858</v>
      </c>
      <c r="H198" s="341">
        <v>753639557.03999996</v>
      </c>
      <c r="I198" s="54">
        <v>710367072.00000024</v>
      </c>
      <c r="J198" s="24">
        <v>1024441412.2362611</v>
      </c>
      <c r="K198" s="24">
        <v>270801855.19626117</v>
      </c>
      <c r="L198" s="201">
        <v>0.73565901186567062</v>
      </c>
    </row>
    <row r="199" spans="1:12" x14ac:dyDescent="0.25">
      <c r="A199" s="1"/>
      <c r="B199" s="2"/>
      <c r="C199" s="42"/>
      <c r="D199" s="42"/>
      <c r="E199" s="58"/>
      <c r="F199" s="58"/>
      <c r="G199" s="200"/>
      <c r="H199" s="342"/>
      <c r="I199" s="8"/>
      <c r="J199" s="58"/>
      <c r="K199" s="58"/>
      <c r="L199" s="200"/>
    </row>
    <row r="200" spans="1:12" x14ac:dyDescent="0.25">
      <c r="A200" s="16"/>
      <c r="B200" s="2" t="s">
        <v>491</v>
      </c>
      <c r="C200" s="39">
        <v>4697068.5999999996</v>
      </c>
      <c r="D200" s="39">
        <v>4697068.5999999996</v>
      </c>
      <c r="E200" s="59">
        <v>6478100</v>
      </c>
      <c r="F200" s="59">
        <v>1781031.4000000004</v>
      </c>
      <c r="G200" s="208">
        <v>0.72506886278384086</v>
      </c>
      <c r="H200" s="343">
        <v>24087484.399999999</v>
      </c>
      <c r="I200" s="39">
        <v>24087484.400000002</v>
      </c>
      <c r="J200" s="59">
        <v>38868600</v>
      </c>
      <c r="K200" s="59">
        <v>14781115.600000001</v>
      </c>
      <c r="L200" s="208">
        <v>0.61971577057058902</v>
      </c>
    </row>
    <row r="201" spans="1:12" x14ac:dyDescent="0.25">
      <c r="A201" s="60" t="s">
        <v>264</v>
      </c>
      <c r="B201" s="6" t="s">
        <v>492</v>
      </c>
      <c r="C201" s="191">
        <v>4698646.05</v>
      </c>
      <c r="D201" s="191">
        <v>4698646.05</v>
      </c>
      <c r="E201" s="21">
        <v>6203100</v>
      </c>
      <c r="F201" s="21">
        <v>1504453.9500000002</v>
      </c>
      <c r="G201" s="209">
        <v>0.75746740339507668</v>
      </c>
      <c r="H201" s="330">
        <v>24087046.470000003</v>
      </c>
      <c r="I201" s="324">
        <v>24087046.470000003</v>
      </c>
      <c r="J201" s="21">
        <v>37218600</v>
      </c>
      <c r="K201" s="21">
        <v>13131553.529999997</v>
      </c>
      <c r="L201" s="209">
        <v>0.64717766036336677</v>
      </c>
    </row>
    <row r="202" spans="1:12" x14ac:dyDescent="0.25">
      <c r="A202" s="60" t="s">
        <v>265</v>
      </c>
      <c r="B202" s="6" t="s">
        <v>493</v>
      </c>
      <c r="C202" s="191">
        <v>0</v>
      </c>
      <c r="D202" s="191">
        <v>0</v>
      </c>
      <c r="E202" s="21">
        <v>275000</v>
      </c>
      <c r="F202" s="21">
        <v>275000</v>
      </c>
      <c r="G202" s="209">
        <v>0</v>
      </c>
      <c r="H202" s="330">
        <v>0</v>
      </c>
      <c r="I202" s="324">
        <v>0</v>
      </c>
      <c r="J202" s="21">
        <v>1650000</v>
      </c>
      <c r="K202" s="21">
        <v>1650000</v>
      </c>
      <c r="L202" s="209">
        <v>0</v>
      </c>
    </row>
    <row r="203" spans="1:12" x14ac:dyDescent="0.25">
      <c r="A203" s="277" t="s">
        <v>645</v>
      </c>
      <c r="B203" s="6" t="s">
        <v>646</v>
      </c>
      <c r="C203" s="42">
        <v>-1577.45</v>
      </c>
      <c r="D203" s="42">
        <v>-1577.45</v>
      </c>
      <c r="E203" s="46">
        <v>0</v>
      </c>
      <c r="F203" s="21">
        <v>1577.45</v>
      </c>
      <c r="G203" s="209" t="s">
        <v>16</v>
      </c>
      <c r="H203" s="330">
        <v>437.93000000000006</v>
      </c>
      <c r="I203" s="324">
        <v>437.93000000000006</v>
      </c>
      <c r="J203" s="21">
        <v>0</v>
      </c>
      <c r="K203" s="21">
        <v>-437.93000000000006</v>
      </c>
      <c r="L203" s="209" t="s">
        <v>16</v>
      </c>
    </row>
    <row r="204" spans="1:12" x14ac:dyDescent="0.25">
      <c r="A204" s="1"/>
      <c r="B204" s="12"/>
      <c r="C204" s="42"/>
      <c r="D204" s="42"/>
      <c r="E204" s="57"/>
      <c r="F204" s="57"/>
      <c r="G204" s="222"/>
      <c r="H204" s="340"/>
      <c r="I204" s="8"/>
      <c r="J204" s="57"/>
      <c r="K204" s="57"/>
      <c r="L204" s="222"/>
    </row>
    <row r="205" spans="1:12" x14ac:dyDescent="0.25">
      <c r="A205" s="53"/>
      <c r="B205" s="22" t="s">
        <v>266</v>
      </c>
      <c r="C205" s="54">
        <v>178645167.02999997</v>
      </c>
      <c r="D205" s="54">
        <v>163223712.61999997</v>
      </c>
      <c r="E205" s="24">
        <v>208079225.2167213</v>
      </c>
      <c r="F205" s="24">
        <v>29434058.186721317</v>
      </c>
      <c r="G205" s="201">
        <v>0.85854398411919886</v>
      </c>
      <c r="H205" s="54">
        <v>777727041.44000006</v>
      </c>
      <c r="I205" s="54">
        <v>734454556.40000021</v>
      </c>
      <c r="J205" s="24">
        <v>1063310012.2362611</v>
      </c>
      <c r="K205" s="24">
        <v>285582970.79626119</v>
      </c>
      <c r="L205" s="201">
        <v>0.73142078273518008</v>
      </c>
    </row>
    <row r="206" spans="1:12" x14ac:dyDescent="0.25">
      <c r="A206" s="1"/>
      <c r="B206" s="12"/>
      <c r="C206" s="42"/>
      <c r="D206" s="42"/>
      <c r="E206" s="46"/>
      <c r="F206" s="46"/>
      <c r="G206" s="200"/>
      <c r="H206" s="338"/>
      <c r="I206" s="42"/>
      <c r="J206" s="46"/>
      <c r="K206" s="46"/>
      <c r="L206" s="200"/>
    </row>
    <row r="207" spans="1:12" x14ac:dyDescent="0.25">
      <c r="A207" s="53" t="s">
        <v>267</v>
      </c>
      <c r="B207" s="22" t="s">
        <v>268</v>
      </c>
      <c r="C207" s="54">
        <v>16110016.390000001</v>
      </c>
      <c r="D207" s="54">
        <v>16110016.390000001</v>
      </c>
      <c r="E207" s="24">
        <v>13573448.452809524</v>
      </c>
      <c r="F207" s="24">
        <v>-2536567.9371904768</v>
      </c>
      <c r="G207" s="201">
        <v>1.1868771923368848</v>
      </c>
      <c r="H207" s="54">
        <v>37332230.850000001</v>
      </c>
      <c r="I207" s="54">
        <v>37332230.850000001</v>
      </c>
      <c r="J207" s="24">
        <v>115493863.12452382</v>
      </c>
      <c r="K207" s="24">
        <v>78161632.274523824</v>
      </c>
      <c r="L207" s="201">
        <v>0.3232399526695971</v>
      </c>
    </row>
    <row r="208" spans="1:12" x14ac:dyDescent="0.25">
      <c r="A208" s="61" t="s">
        <v>269</v>
      </c>
      <c r="B208" s="29" t="s">
        <v>270</v>
      </c>
      <c r="C208" s="39">
        <v>4157116.85</v>
      </c>
      <c r="D208" s="39">
        <v>4157116.85</v>
      </c>
      <c r="E208" s="40">
        <v>5101443.6104761912</v>
      </c>
      <c r="F208" s="223">
        <v>944326.76047619106</v>
      </c>
      <c r="G208" s="208">
        <v>0.81489028742041836</v>
      </c>
      <c r="H208" s="344">
        <v>18701568.770000003</v>
      </c>
      <c r="I208" s="39">
        <v>18701568.770000003</v>
      </c>
      <c r="J208" s="62">
        <v>32871122.329523813</v>
      </c>
      <c r="K208" s="223">
        <v>14169553.55952381</v>
      </c>
      <c r="L208" s="208">
        <v>0.56893611914196307</v>
      </c>
    </row>
    <row r="209" spans="1:12" x14ac:dyDescent="0.25">
      <c r="A209" s="60" t="s">
        <v>271</v>
      </c>
      <c r="B209" s="63" t="s">
        <v>453</v>
      </c>
      <c r="C209" s="193">
        <v>0</v>
      </c>
      <c r="D209" s="193">
        <v>0</v>
      </c>
      <c r="E209" s="47">
        <v>637583.5238095239</v>
      </c>
      <c r="F209" s="224">
        <v>637583.5238095239</v>
      </c>
      <c r="G209" s="209">
        <v>0</v>
      </c>
      <c r="H209" s="332">
        <v>103437.62</v>
      </c>
      <c r="I209" s="73">
        <v>103437.62</v>
      </c>
      <c r="J209" s="47">
        <v>3926107.6190476194</v>
      </c>
      <c r="K209" s="224">
        <v>3822669.9990476193</v>
      </c>
      <c r="L209" s="209">
        <v>2.6346098995903608E-2</v>
      </c>
    </row>
    <row r="210" spans="1:12" ht="24" x14ac:dyDescent="0.25">
      <c r="A210" s="17" t="s">
        <v>272</v>
      </c>
      <c r="B210" s="63" t="s">
        <v>632</v>
      </c>
      <c r="C210" s="193">
        <v>4157116.85</v>
      </c>
      <c r="D210" s="193">
        <v>4157116.85</v>
      </c>
      <c r="E210" s="47">
        <v>4166666.67</v>
      </c>
      <c r="F210" s="47">
        <v>9549.8199999998324</v>
      </c>
      <c r="G210" s="209">
        <v>0.99770804320183359</v>
      </c>
      <c r="H210" s="332">
        <v>18293860.370000001</v>
      </c>
      <c r="I210" s="73">
        <v>18293860.370000001</v>
      </c>
      <c r="J210" s="47">
        <v>25000000.020000003</v>
      </c>
      <c r="K210" s="47">
        <v>6706139.6500000022</v>
      </c>
      <c r="L210" s="209">
        <v>0.73175441421459642</v>
      </c>
    </row>
    <row r="211" spans="1:12" x14ac:dyDescent="0.25">
      <c r="A211" s="17" t="s">
        <v>618</v>
      </c>
      <c r="B211" s="63" t="s">
        <v>619</v>
      </c>
      <c r="C211" s="193">
        <v>0</v>
      </c>
      <c r="D211" s="193">
        <v>0</v>
      </c>
      <c r="E211" s="47">
        <v>0</v>
      </c>
      <c r="F211" s="47">
        <v>0</v>
      </c>
      <c r="G211" s="209" t="s">
        <v>16</v>
      </c>
      <c r="H211" s="332">
        <v>304270.78000000003</v>
      </c>
      <c r="I211" s="73">
        <v>304270.78000000003</v>
      </c>
      <c r="J211" s="47">
        <v>814000</v>
      </c>
      <c r="K211" s="47">
        <v>509729.22</v>
      </c>
      <c r="L211" s="209">
        <v>0.37379702702702705</v>
      </c>
    </row>
    <row r="212" spans="1:12" ht="24" x14ac:dyDescent="0.25">
      <c r="A212" s="17" t="s">
        <v>273</v>
      </c>
      <c r="B212" s="259" t="s">
        <v>633</v>
      </c>
      <c r="C212" s="193">
        <v>0</v>
      </c>
      <c r="D212" s="193">
        <v>0</v>
      </c>
      <c r="E212" s="47">
        <v>297193.41666666669</v>
      </c>
      <c r="F212" s="47">
        <v>297193.41666666669</v>
      </c>
      <c r="G212" s="209">
        <v>0</v>
      </c>
      <c r="H212" s="332">
        <v>0</v>
      </c>
      <c r="I212" s="73">
        <v>0</v>
      </c>
      <c r="J212" s="47">
        <v>2163840.5</v>
      </c>
      <c r="K212" s="47">
        <v>2163840.5</v>
      </c>
      <c r="L212" s="209">
        <v>0</v>
      </c>
    </row>
    <row r="213" spans="1:12" ht="24" x14ac:dyDescent="0.25">
      <c r="A213" s="28" t="s">
        <v>274</v>
      </c>
      <c r="B213" s="29" t="s">
        <v>634</v>
      </c>
      <c r="C213" s="39">
        <v>0</v>
      </c>
      <c r="D213" s="39">
        <v>0</v>
      </c>
      <c r="E213" s="40">
        <v>408059.34233333339</v>
      </c>
      <c r="F213" s="40">
        <v>408059.34233333339</v>
      </c>
      <c r="G213" s="208">
        <v>0</v>
      </c>
      <c r="H213" s="329">
        <v>339472.77</v>
      </c>
      <c r="I213" s="39">
        <v>339472.77</v>
      </c>
      <c r="J213" s="40">
        <v>2069887.7950000002</v>
      </c>
      <c r="K213" s="40">
        <v>1730415.0250000001</v>
      </c>
      <c r="L213" s="208">
        <v>0.16400539721043189</v>
      </c>
    </row>
    <row r="214" spans="1:12" x14ac:dyDescent="0.25">
      <c r="A214" s="11" t="s">
        <v>275</v>
      </c>
      <c r="B214" s="64" t="s">
        <v>276</v>
      </c>
      <c r="C214" s="42">
        <v>0</v>
      </c>
      <c r="D214" s="42">
        <v>0</v>
      </c>
      <c r="E214" s="46">
        <v>292613.08333333337</v>
      </c>
      <c r="F214" s="46">
        <v>292613.08333333337</v>
      </c>
      <c r="G214" s="209">
        <v>0</v>
      </c>
      <c r="H214" s="338">
        <v>249565.03000000003</v>
      </c>
      <c r="I214" s="8">
        <v>249565.03000000003</v>
      </c>
      <c r="J214" s="46">
        <v>1358188.5</v>
      </c>
      <c r="K214" s="46">
        <v>1108623.47</v>
      </c>
      <c r="L214" s="209">
        <v>0.18374844876097834</v>
      </c>
    </row>
    <row r="215" spans="1:12" x14ac:dyDescent="0.25">
      <c r="A215" s="11" t="s">
        <v>277</v>
      </c>
      <c r="B215" s="64" t="s">
        <v>278</v>
      </c>
      <c r="C215" s="42">
        <v>0</v>
      </c>
      <c r="D215" s="42">
        <v>0</v>
      </c>
      <c r="E215" s="47">
        <v>115446.25900000001</v>
      </c>
      <c r="F215" s="46">
        <v>115446.25900000001</v>
      </c>
      <c r="G215" s="212">
        <v>0</v>
      </c>
      <c r="H215" s="332">
        <v>89907.74</v>
      </c>
      <c r="I215" s="8">
        <v>89907.74</v>
      </c>
      <c r="J215" s="47">
        <v>711699.29500000004</v>
      </c>
      <c r="K215" s="46">
        <v>621791.55500000005</v>
      </c>
      <c r="L215" s="212">
        <v>0.12632826901985339</v>
      </c>
    </row>
    <row r="216" spans="1:12" ht="24" x14ac:dyDescent="0.25">
      <c r="A216" s="31" t="s">
        <v>620</v>
      </c>
      <c r="B216" s="29" t="s">
        <v>621</v>
      </c>
      <c r="C216" s="43">
        <v>10595200</v>
      </c>
      <c r="D216" s="43">
        <v>10595200</v>
      </c>
      <c r="E216" s="45">
        <v>4500000</v>
      </c>
      <c r="F216" s="44">
        <v>-6095200</v>
      </c>
      <c r="G216" s="212">
        <v>2.3544888888888891</v>
      </c>
      <c r="H216" s="334">
        <v>10595200</v>
      </c>
      <c r="I216" s="43">
        <v>10595200</v>
      </c>
      <c r="J216" s="44">
        <v>52586080</v>
      </c>
      <c r="K216" s="44">
        <v>41990880</v>
      </c>
      <c r="L216" s="212">
        <v>0.20148297800482562</v>
      </c>
    </row>
    <row r="217" spans="1:12" x14ac:dyDescent="0.25">
      <c r="A217" s="11" t="s">
        <v>622</v>
      </c>
      <c r="B217" s="64" t="s">
        <v>623</v>
      </c>
      <c r="C217" s="42">
        <v>10595200</v>
      </c>
      <c r="D217" s="42">
        <v>10595200</v>
      </c>
      <c r="E217" s="47">
        <v>4500000</v>
      </c>
      <c r="F217" s="47">
        <v>-6095200</v>
      </c>
      <c r="G217" s="212">
        <v>2.3544888888888891</v>
      </c>
      <c r="H217" s="332">
        <v>10595200</v>
      </c>
      <c r="I217" s="8">
        <v>10595200</v>
      </c>
      <c r="J217" s="47">
        <v>52586080</v>
      </c>
      <c r="K217" s="47">
        <v>41990880</v>
      </c>
      <c r="L217" s="212">
        <v>0.20148297800482562</v>
      </c>
    </row>
    <row r="218" spans="1:12" ht="24" x14ac:dyDescent="0.25">
      <c r="A218" s="31" t="s">
        <v>279</v>
      </c>
      <c r="B218" s="29" t="s">
        <v>280</v>
      </c>
      <c r="C218" s="39">
        <v>0</v>
      </c>
      <c r="D218" s="39">
        <v>0</v>
      </c>
      <c r="E218" s="41">
        <v>1826445.5</v>
      </c>
      <c r="F218" s="40">
        <v>1826445.5</v>
      </c>
      <c r="G218" s="208">
        <v>0</v>
      </c>
      <c r="H218" s="329">
        <v>6338289.7699999996</v>
      </c>
      <c r="I218" s="39">
        <v>6338289.7699999996</v>
      </c>
      <c r="J218" s="41">
        <v>21279273</v>
      </c>
      <c r="K218" s="40">
        <v>14940983.23</v>
      </c>
      <c r="L218" s="208">
        <v>0.29786213889920016</v>
      </c>
    </row>
    <row r="219" spans="1:12" x14ac:dyDescent="0.25">
      <c r="A219" s="11" t="s">
        <v>624</v>
      </c>
      <c r="B219" s="64" t="s">
        <v>635</v>
      </c>
      <c r="C219" s="192">
        <v>0</v>
      </c>
      <c r="D219" s="192">
        <v>0</v>
      </c>
      <c r="E219" s="47">
        <v>250000</v>
      </c>
      <c r="F219" s="40">
        <v>250000</v>
      </c>
      <c r="G219" s="209">
        <v>0</v>
      </c>
      <c r="H219" s="332">
        <v>0</v>
      </c>
      <c r="I219" s="324">
        <v>0</v>
      </c>
      <c r="J219" s="47">
        <v>1300000</v>
      </c>
      <c r="K219" s="40">
        <v>1300000</v>
      </c>
      <c r="L219" s="209">
        <v>0</v>
      </c>
    </row>
    <row r="220" spans="1:12" ht="24" x14ac:dyDescent="0.25">
      <c r="A220" s="11" t="s">
        <v>595</v>
      </c>
      <c r="B220" s="64" t="s">
        <v>636</v>
      </c>
      <c r="C220" s="42">
        <v>0</v>
      </c>
      <c r="D220" s="42">
        <v>0</v>
      </c>
      <c r="E220" s="47">
        <v>1000000</v>
      </c>
      <c r="F220" s="40">
        <v>1000000</v>
      </c>
      <c r="G220" s="209">
        <v>0</v>
      </c>
      <c r="H220" s="332">
        <v>3324567.4</v>
      </c>
      <c r="I220" s="8">
        <v>3324567.4</v>
      </c>
      <c r="J220" s="47">
        <v>16340000</v>
      </c>
      <c r="K220" s="40">
        <v>13015432.6</v>
      </c>
      <c r="L220" s="209">
        <v>0.20346189718482252</v>
      </c>
    </row>
    <row r="221" spans="1:12" x14ac:dyDescent="0.25">
      <c r="A221" s="11" t="s">
        <v>281</v>
      </c>
      <c r="B221" s="260" t="s">
        <v>637</v>
      </c>
      <c r="C221" s="42">
        <v>0</v>
      </c>
      <c r="D221" s="42">
        <v>0</v>
      </c>
      <c r="E221" s="47">
        <v>374245.5</v>
      </c>
      <c r="F221" s="46">
        <v>374245.5</v>
      </c>
      <c r="G221" s="209">
        <v>0</v>
      </c>
      <c r="H221" s="332">
        <v>2377112.37</v>
      </c>
      <c r="I221" s="8">
        <v>2377112.37</v>
      </c>
      <c r="J221" s="47">
        <v>2280473</v>
      </c>
      <c r="K221" s="46">
        <v>-96639.370000000112</v>
      </c>
      <c r="L221" s="209">
        <v>1.042376897248948</v>
      </c>
    </row>
    <row r="222" spans="1:12" x14ac:dyDescent="0.25">
      <c r="A222" s="11" t="s">
        <v>596</v>
      </c>
      <c r="B222" s="64" t="s">
        <v>638</v>
      </c>
      <c r="C222" s="42">
        <v>0</v>
      </c>
      <c r="D222" s="42">
        <v>0</v>
      </c>
      <c r="E222" s="47">
        <v>200000</v>
      </c>
      <c r="F222" s="46">
        <v>200000</v>
      </c>
      <c r="G222" s="209">
        <v>0</v>
      </c>
      <c r="H222" s="332">
        <v>0</v>
      </c>
      <c r="I222" s="8">
        <v>0</v>
      </c>
      <c r="J222" s="47">
        <v>1000000</v>
      </c>
      <c r="K222" s="46">
        <v>1000000</v>
      </c>
      <c r="L222" s="209">
        <v>0</v>
      </c>
    </row>
    <row r="223" spans="1:12" x14ac:dyDescent="0.25">
      <c r="A223" s="11" t="s">
        <v>597</v>
      </c>
      <c r="B223" s="64" t="s">
        <v>639</v>
      </c>
      <c r="C223" s="42">
        <v>0</v>
      </c>
      <c r="D223" s="42">
        <v>0</v>
      </c>
      <c r="E223" s="47">
        <v>2200</v>
      </c>
      <c r="F223" s="47">
        <v>2200</v>
      </c>
      <c r="G223" s="209">
        <v>0</v>
      </c>
      <c r="H223" s="332">
        <v>636610</v>
      </c>
      <c r="I223" s="8">
        <v>636610</v>
      </c>
      <c r="J223" s="47">
        <v>358800</v>
      </c>
      <c r="K223" s="47">
        <v>-277810</v>
      </c>
      <c r="L223" s="209">
        <v>1.7742753623188405</v>
      </c>
    </row>
    <row r="224" spans="1:12" x14ac:dyDescent="0.25">
      <c r="A224" s="31" t="s">
        <v>598</v>
      </c>
      <c r="B224" s="65" t="s">
        <v>599</v>
      </c>
      <c r="C224" s="43">
        <v>1357699.54</v>
      </c>
      <c r="D224" s="43">
        <v>1357699.54</v>
      </c>
      <c r="E224" s="45">
        <v>1737500</v>
      </c>
      <c r="F224" s="44">
        <v>379800.45999999996</v>
      </c>
      <c r="G224" s="208">
        <v>0.78140980719424458</v>
      </c>
      <c r="H224" s="334">
        <v>1357699.54</v>
      </c>
      <c r="I224" s="43">
        <v>1357699.54</v>
      </c>
      <c r="J224" s="43">
        <v>6687500</v>
      </c>
      <c r="K224" s="44">
        <v>5329800.46</v>
      </c>
      <c r="L224" s="208">
        <v>0.20302049196261682</v>
      </c>
    </row>
    <row r="225" spans="1:12" x14ac:dyDescent="0.25">
      <c r="A225" s="11" t="s">
        <v>600</v>
      </c>
      <c r="B225" s="63" t="s">
        <v>601</v>
      </c>
      <c r="C225" s="42">
        <v>1357699.54</v>
      </c>
      <c r="D225" s="42">
        <v>1357699.54</v>
      </c>
      <c r="E225" s="46">
        <v>1737500</v>
      </c>
      <c r="F225" s="46">
        <v>379800.45999999996</v>
      </c>
      <c r="G225" s="209">
        <v>0.78140980719424458</v>
      </c>
      <c r="H225" s="338">
        <v>1357699.54</v>
      </c>
      <c r="I225" s="8">
        <v>1357699.54</v>
      </c>
      <c r="J225" s="46">
        <v>6687500</v>
      </c>
      <c r="K225" s="46">
        <v>5329800.46</v>
      </c>
      <c r="L225" s="209">
        <v>0.20302049196261682</v>
      </c>
    </row>
    <row r="226" spans="1:12" x14ac:dyDescent="0.25">
      <c r="A226" s="17"/>
      <c r="B226" s="63"/>
      <c r="C226" s="42"/>
      <c r="D226" s="42"/>
      <c r="E226" s="47"/>
      <c r="F226" s="47"/>
      <c r="G226" s="209"/>
      <c r="H226" s="345"/>
      <c r="I226" s="8"/>
      <c r="J226" s="238"/>
      <c r="K226" s="47"/>
      <c r="L226" s="209"/>
    </row>
    <row r="227" spans="1:12" x14ac:dyDescent="0.25">
      <c r="A227" s="53" t="s">
        <v>602</v>
      </c>
      <c r="B227" s="22" t="s">
        <v>603</v>
      </c>
      <c r="C227" s="54">
        <v>531711.01</v>
      </c>
      <c r="D227" s="54">
        <v>531711.01</v>
      </c>
      <c r="E227" s="24">
        <v>25357939.300000001</v>
      </c>
      <c r="F227" s="24">
        <v>24826228.289999999</v>
      </c>
      <c r="G227" s="201">
        <v>2.0968226310092951E-2</v>
      </c>
      <c r="H227" s="54">
        <v>3487852.84</v>
      </c>
      <c r="I227" s="54">
        <v>3487852.84</v>
      </c>
      <c r="J227" s="24">
        <v>126349846.5</v>
      </c>
      <c r="K227" s="24">
        <v>122861993.66</v>
      </c>
      <c r="L227" s="201">
        <v>2.7604725582314023E-2</v>
      </c>
    </row>
    <row r="228" spans="1:12" x14ac:dyDescent="0.25">
      <c r="A228" s="11" t="s">
        <v>604</v>
      </c>
      <c r="B228" s="63" t="s">
        <v>605</v>
      </c>
      <c r="C228" s="42">
        <v>0</v>
      </c>
      <c r="D228" s="42">
        <v>0</v>
      </c>
      <c r="E228" s="46">
        <v>24918089.300000001</v>
      </c>
      <c r="F228" s="46">
        <v>24918089.300000001</v>
      </c>
      <c r="G228" s="209">
        <v>0</v>
      </c>
      <c r="H228" s="338">
        <v>0</v>
      </c>
      <c r="I228" s="8">
        <v>0</v>
      </c>
      <c r="J228" s="46">
        <v>124590446.5</v>
      </c>
      <c r="K228" s="46">
        <v>124590446.5</v>
      </c>
      <c r="L228" s="209">
        <v>0</v>
      </c>
    </row>
    <row r="229" spans="1:12" ht="24" x14ac:dyDescent="0.25">
      <c r="A229" s="11" t="s">
        <v>606</v>
      </c>
      <c r="B229" s="63" t="s">
        <v>607</v>
      </c>
      <c r="C229" s="42">
        <v>531711.01</v>
      </c>
      <c r="D229" s="42">
        <v>531711.01</v>
      </c>
      <c r="E229" s="46">
        <v>439850</v>
      </c>
      <c r="F229" s="46">
        <v>-91861.010000000009</v>
      </c>
      <c r="G229" s="209">
        <v>1.2088462203023758</v>
      </c>
      <c r="H229" s="338">
        <v>3487852.84</v>
      </c>
      <c r="I229" s="8">
        <v>3487852.84</v>
      </c>
      <c r="J229" s="46">
        <v>1759400</v>
      </c>
      <c r="K229" s="46">
        <v>-1728452.8399999999</v>
      </c>
      <c r="L229" s="209">
        <v>1.9824103899056496</v>
      </c>
    </row>
    <row r="230" spans="1:12" x14ac:dyDescent="0.25">
      <c r="A230" s="28"/>
      <c r="B230" s="66"/>
      <c r="C230" s="39"/>
      <c r="D230" s="39"/>
      <c r="E230" s="46"/>
      <c r="F230" s="46"/>
      <c r="G230" s="222"/>
      <c r="H230" s="338"/>
      <c r="I230" s="39"/>
      <c r="J230" s="46"/>
      <c r="K230" s="46"/>
      <c r="L230" s="222"/>
    </row>
    <row r="231" spans="1:12" x14ac:dyDescent="0.25">
      <c r="A231" s="302" t="s">
        <v>282</v>
      </c>
      <c r="B231" s="302" t="s">
        <v>283</v>
      </c>
      <c r="C231" s="195">
        <v>2257417.9699999997</v>
      </c>
      <c r="D231" s="195">
        <v>2257417.9699999997</v>
      </c>
      <c r="E231" s="67">
        <v>15764962.688333334</v>
      </c>
      <c r="F231" s="25">
        <v>13507544.718333334</v>
      </c>
      <c r="G231" s="201">
        <v>0.14319209088078425</v>
      </c>
      <c r="H231" s="195">
        <v>14198995.190000001</v>
      </c>
      <c r="I231" s="195">
        <v>14198995.190000001</v>
      </c>
      <c r="J231" s="67">
        <v>132057931.03</v>
      </c>
      <c r="K231" s="25">
        <v>117858935.84</v>
      </c>
      <c r="L231" s="201">
        <v>0.10752095750140424</v>
      </c>
    </row>
    <row r="232" spans="1:12" ht="24.75" x14ac:dyDescent="0.25">
      <c r="A232" s="236" t="s">
        <v>608</v>
      </c>
      <c r="B232" s="237" t="s">
        <v>609</v>
      </c>
      <c r="C232" s="39">
        <v>73850</v>
      </c>
      <c r="D232" s="39">
        <v>73850</v>
      </c>
      <c r="E232" s="220">
        <v>0</v>
      </c>
      <c r="F232" s="40">
        <v>-73850</v>
      </c>
      <c r="G232" s="208" t="s">
        <v>16</v>
      </c>
      <c r="H232" s="329">
        <v>180600</v>
      </c>
      <c r="I232" s="39">
        <v>180600</v>
      </c>
      <c r="J232" s="220">
        <v>360400</v>
      </c>
      <c r="K232" s="40">
        <v>179800</v>
      </c>
      <c r="L232" s="208">
        <v>0.50110987791342954</v>
      </c>
    </row>
    <row r="233" spans="1:12" x14ac:dyDescent="0.25">
      <c r="A233" s="173" t="s">
        <v>610</v>
      </c>
      <c r="B233" s="6" t="s">
        <v>611</v>
      </c>
      <c r="C233" s="8">
        <v>11450</v>
      </c>
      <c r="D233" s="8">
        <v>11450</v>
      </c>
      <c r="E233" s="46">
        <v>0</v>
      </c>
      <c r="F233" s="46">
        <v>-11450</v>
      </c>
      <c r="G233" s="209" t="s">
        <v>16</v>
      </c>
      <c r="H233" s="338">
        <v>24600</v>
      </c>
      <c r="I233" s="8">
        <v>24600</v>
      </c>
      <c r="J233" s="46">
        <v>90000</v>
      </c>
      <c r="K233" s="46">
        <v>65400</v>
      </c>
      <c r="L233" s="209">
        <v>0.27333333333333332</v>
      </c>
    </row>
    <row r="234" spans="1:12" x14ac:dyDescent="0.25">
      <c r="A234" s="173" t="s">
        <v>612</v>
      </c>
      <c r="B234" s="6" t="s">
        <v>613</v>
      </c>
      <c r="C234" s="8">
        <v>62400</v>
      </c>
      <c r="D234" s="8">
        <v>62400</v>
      </c>
      <c r="E234" s="46">
        <v>0</v>
      </c>
      <c r="F234" s="46">
        <v>-62400</v>
      </c>
      <c r="G234" s="209" t="s">
        <v>16</v>
      </c>
      <c r="H234" s="338">
        <v>156000</v>
      </c>
      <c r="I234" s="8">
        <v>156000</v>
      </c>
      <c r="J234" s="46">
        <v>270400</v>
      </c>
      <c r="K234" s="46">
        <v>114400</v>
      </c>
      <c r="L234" s="209">
        <v>0.57692307692307687</v>
      </c>
    </row>
    <row r="235" spans="1:12" ht="24.75" x14ac:dyDescent="0.25">
      <c r="A235" s="186" t="s">
        <v>284</v>
      </c>
      <c r="B235" s="187" t="s">
        <v>640</v>
      </c>
      <c r="C235" s="39">
        <v>237351.99</v>
      </c>
      <c r="D235" s="39">
        <v>237351.99</v>
      </c>
      <c r="E235" s="5">
        <v>170000</v>
      </c>
      <c r="F235" s="40">
        <v>-67351.989999999991</v>
      </c>
      <c r="G235" s="208">
        <v>1.3961881764705881</v>
      </c>
      <c r="H235" s="308">
        <v>1024449.99</v>
      </c>
      <c r="I235" s="39">
        <v>1024449.99</v>
      </c>
      <c r="J235" s="5">
        <v>1020000</v>
      </c>
      <c r="K235" s="40">
        <v>-4449.9899999999907</v>
      </c>
      <c r="L235" s="208">
        <v>1.0043627352941176</v>
      </c>
    </row>
    <row r="236" spans="1:12" x14ac:dyDescent="0.25">
      <c r="A236" s="173" t="s">
        <v>285</v>
      </c>
      <c r="B236" s="6" t="s">
        <v>286</v>
      </c>
      <c r="C236" s="8">
        <v>237351.99</v>
      </c>
      <c r="D236" s="8">
        <v>237351.99</v>
      </c>
      <c r="E236" s="46">
        <v>170000</v>
      </c>
      <c r="F236" s="46">
        <v>-67351.989999999991</v>
      </c>
      <c r="G236" s="209">
        <v>1.3961881764705881</v>
      </c>
      <c r="H236" s="338">
        <v>1024449.99</v>
      </c>
      <c r="I236" s="8">
        <v>1024449.99</v>
      </c>
      <c r="J236" s="46">
        <v>1020000</v>
      </c>
      <c r="K236" s="46">
        <v>-4449.9899999999907</v>
      </c>
      <c r="L236" s="209">
        <v>1.0043627352941176</v>
      </c>
    </row>
    <row r="237" spans="1:12" ht="24.75" x14ac:dyDescent="0.25">
      <c r="A237" s="170" t="s">
        <v>287</v>
      </c>
      <c r="B237" s="2" t="s">
        <v>288</v>
      </c>
      <c r="C237" s="39">
        <v>0</v>
      </c>
      <c r="D237" s="39">
        <v>0</v>
      </c>
      <c r="E237" s="41">
        <v>148392.14222222223</v>
      </c>
      <c r="F237" s="40">
        <v>148392.14222222223</v>
      </c>
      <c r="G237" s="208">
        <v>0</v>
      </c>
      <c r="H237" s="329">
        <v>0</v>
      </c>
      <c r="I237" s="39">
        <v>0</v>
      </c>
      <c r="J237" s="41">
        <v>13573976.426666666</v>
      </c>
      <c r="K237" s="40">
        <v>13573976.426666666</v>
      </c>
      <c r="L237" s="208">
        <v>0</v>
      </c>
    </row>
    <row r="238" spans="1:12" ht="24.75" x14ac:dyDescent="0.25">
      <c r="A238" s="173" t="s">
        <v>289</v>
      </c>
      <c r="B238" s="6" t="s">
        <v>290</v>
      </c>
      <c r="C238" s="8">
        <v>0</v>
      </c>
      <c r="D238" s="8">
        <v>0</v>
      </c>
      <c r="E238" s="46">
        <v>0</v>
      </c>
      <c r="F238" s="46">
        <v>0</v>
      </c>
      <c r="G238" s="209" t="s">
        <v>16</v>
      </c>
      <c r="H238" s="338">
        <v>0</v>
      </c>
      <c r="I238" s="8">
        <v>0</v>
      </c>
      <c r="J238" s="46">
        <v>8300000</v>
      </c>
      <c r="K238" s="46">
        <v>8300000</v>
      </c>
      <c r="L238" s="209">
        <v>0</v>
      </c>
    </row>
    <row r="239" spans="1:12" ht="24.75" x14ac:dyDescent="0.25">
      <c r="A239" s="173" t="s">
        <v>531</v>
      </c>
      <c r="B239" s="6" t="s">
        <v>532</v>
      </c>
      <c r="C239" s="8">
        <v>0</v>
      </c>
      <c r="D239" s="8">
        <v>0</v>
      </c>
      <c r="E239" s="46">
        <v>0</v>
      </c>
      <c r="F239" s="46">
        <v>0</v>
      </c>
      <c r="G239" s="209" t="s">
        <v>16</v>
      </c>
      <c r="H239" s="338">
        <v>0</v>
      </c>
      <c r="I239" s="8">
        <v>0</v>
      </c>
      <c r="J239" s="46">
        <v>4828800</v>
      </c>
      <c r="K239" s="46">
        <v>4828800</v>
      </c>
      <c r="L239" s="209">
        <v>0</v>
      </c>
    </row>
    <row r="240" spans="1:12" x14ac:dyDescent="0.25">
      <c r="A240" s="170" t="s">
        <v>625</v>
      </c>
      <c r="B240" s="2" t="s">
        <v>626</v>
      </c>
      <c r="C240" s="39">
        <v>0</v>
      </c>
      <c r="D240" s="39">
        <v>0</v>
      </c>
      <c r="E240" s="40">
        <v>0</v>
      </c>
      <c r="F240" s="40">
        <v>0</v>
      </c>
      <c r="G240" s="208" t="s">
        <v>16</v>
      </c>
      <c r="H240" s="329">
        <v>0</v>
      </c>
      <c r="I240" s="39">
        <v>0</v>
      </c>
      <c r="J240" s="40">
        <v>4112400</v>
      </c>
      <c r="K240" s="40">
        <v>4112400</v>
      </c>
      <c r="L240" s="208">
        <v>0</v>
      </c>
    </row>
    <row r="241" spans="1:12" ht="24.75" x14ac:dyDescent="0.25">
      <c r="A241" s="173" t="s">
        <v>627</v>
      </c>
      <c r="B241" s="6" t="s">
        <v>628</v>
      </c>
      <c r="C241" s="8">
        <v>0</v>
      </c>
      <c r="D241" s="8">
        <v>0</v>
      </c>
      <c r="E241" s="46">
        <v>0</v>
      </c>
      <c r="F241" s="46">
        <v>0</v>
      </c>
      <c r="G241" s="209" t="s">
        <v>16</v>
      </c>
      <c r="H241" s="338">
        <v>0</v>
      </c>
      <c r="I241" s="8">
        <v>0</v>
      </c>
      <c r="J241" s="46">
        <v>4112400</v>
      </c>
      <c r="K241" s="46">
        <v>4112400</v>
      </c>
      <c r="L241" s="209">
        <v>0</v>
      </c>
    </row>
    <row r="242" spans="1:12" ht="24.75" x14ac:dyDescent="0.25">
      <c r="A242" s="225" t="s">
        <v>291</v>
      </c>
      <c r="B242" s="226" t="s">
        <v>292</v>
      </c>
      <c r="C242" s="214">
        <v>1771737.4</v>
      </c>
      <c r="D242" s="214">
        <v>1771737.4</v>
      </c>
      <c r="E242" s="214">
        <v>4243987.4477777779</v>
      </c>
      <c r="F242" s="215">
        <v>2472250.047777778</v>
      </c>
      <c r="G242" s="216">
        <v>0.41746999061642159</v>
      </c>
      <c r="H242" s="346">
        <v>12128418.220000001</v>
      </c>
      <c r="I242" s="214">
        <v>12128418.220000001</v>
      </c>
      <c r="J242" s="239">
        <v>44175656.013333336</v>
      </c>
      <c r="K242" s="215">
        <v>32047237.793333337</v>
      </c>
      <c r="L242" s="216">
        <v>0.27454981577046272</v>
      </c>
    </row>
    <row r="243" spans="1:12" ht="24.75" x14ac:dyDescent="0.25">
      <c r="A243" s="173" t="s">
        <v>293</v>
      </c>
      <c r="B243" s="6" t="s">
        <v>533</v>
      </c>
      <c r="C243" s="8">
        <v>0</v>
      </c>
      <c r="D243" s="8">
        <v>0</v>
      </c>
      <c r="E243" s="46">
        <v>525000</v>
      </c>
      <c r="F243" s="46">
        <v>525000</v>
      </c>
      <c r="G243" s="209">
        <v>0</v>
      </c>
      <c r="H243" s="338">
        <v>26850</v>
      </c>
      <c r="I243" s="8">
        <v>26850</v>
      </c>
      <c r="J243" s="46">
        <v>3150000</v>
      </c>
      <c r="K243" s="46">
        <v>3123150</v>
      </c>
      <c r="L243" s="209">
        <v>8.5238095238095238E-3</v>
      </c>
    </row>
    <row r="244" spans="1:12" x14ac:dyDescent="0.25">
      <c r="A244" s="173" t="s">
        <v>534</v>
      </c>
      <c r="B244" s="6" t="s">
        <v>535</v>
      </c>
      <c r="C244" s="8">
        <v>0</v>
      </c>
      <c r="D244" s="8">
        <v>0</v>
      </c>
      <c r="E244" s="46">
        <v>761960.82</v>
      </c>
      <c r="F244" s="46">
        <v>761960.82</v>
      </c>
      <c r="G244" s="209">
        <v>0</v>
      </c>
      <c r="H244" s="338">
        <v>15200</v>
      </c>
      <c r="I244" s="8">
        <v>15200</v>
      </c>
      <c r="J244" s="46">
        <v>24443529.580000002</v>
      </c>
      <c r="K244" s="46">
        <v>24428329.580000002</v>
      </c>
      <c r="L244" s="209">
        <v>6.2184145502607068E-4</v>
      </c>
    </row>
    <row r="245" spans="1:12" x14ac:dyDescent="0.25">
      <c r="A245" s="173" t="s">
        <v>294</v>
      </c>
      <c r="B245" s="6" t="s">
        <v>295</v>
      </c>
      <c r="C245" s="8">
        <v>1722237.4</v>
      </c>
      <c r="D245" s="8">
        <v>1722237.4</v>
      </c>
      <c r="E245" s="46">
        <v>1844348.8499999999</v>
      </c>
      <c r="F245" s="46">
        <v>122111.44999999995</v>
      </c>
      <c r="G245" s="209">
        <v>0.93379156551646947</v>
      </c>
      <c r="H245" s="338">
        <v>9089659.8200000003</v>
      </c>
      <c r="I245" s="8">
        <v>9089659.8200000003</v>
      </c>
      <c r="J245" s="46">
        <v>11066093.1</v>
      </c>
      <c r="K245" s="46">
        <v>1976433.2799999993</v>
      </c>
      <c r="L245" s="209">
        <v>0.82139737465248697</v>
      </c>
    </row>
    <row r="246" spans="1:12" ht="24.75" x14ac:dyDescent="0.25">
      <c r="A246" s="173" t="s">
        <v>296</v>
      </c>
      <c r="B246" s="6" t="s">
        <v>297</v>
      </c>
      <c r="C246" s="8">
        <v>49500</v>
      </c>
      <c r="D246" s="8">
        <v>49500</v>
      </c>
      <c r="E246" s="46">
        <v>834900</v>
      </c>
      <c r="F246" s="46">
        <v>785400</v>
      </c>
      <c r="G246" s="209">
        <v>5.9288537549407112E-2</v>
      </c>
      <c r="H246" s="338">
        <v>2996708.4</v>
      </c>
      <c r="I246" s="8">
        <v>2996708.4</v>
      </c>
      <c r="J246" s="46">
        <v>4682700</v>
      </c>
      <c r="K246" s="46">
        <v>1685991.6</v>
      </c>
      <c r="L246" s="209">
        <v>0.63995310397847394</v>
      </c>
    </row>
    <row r="247" spans="1:12" x14ac:dyDescent="0.25">
      <c r="A247" s="174" t="s">
        <v>548</v>
      </c>
      <c r="B247" s="65" t="s">
        <v>549</v>
      </c>
      <c r="C247" s="39">
        <v>0</v>
      </c>
      <c r="D247" s="39">
        <v>0</v>
      </c>
      <c r="E247" s="5">
        <v>11030170.598333335</v>
      </c>
      <c r="F247" s="40">
        <v>11030170.598333335</v>
      </c>
      <c r="G247" s="208">
        <v>0</v>
      </c>
      <c r="H247" s="308">
        <v>0</v>
      </c>
      <c r="I247" s="39">
        <v>0</v>
      </c>
      <c r="J247" s="5">
        <v>67781023.590000004</v>
      </c>
      <c r="K247" s="40">
        <v>67781023.590000004</v>
      </c>
      <c r="L247" s="208">
        <v>0</v>
      </c>
    </row>
    <row r="248" spans="1:12" x14ac:dyDescent="0.25">
      <c r="A248" s="173" t="s">
        <v>550</v>
      </c>
      <c r="B248" s="6" t="s">
        <v>575</v>
      </c>
      <c r="C248" s="8">
        <v>0</v>
      </c>
      <c r="D248" s="8">
        <v>0</v>
      </c>
      <c r="E248" s="46">
        <v>11030170.598333335</v>
      </c>
      <c r="F248" s="46">
        <v>11030170.598333335</v>
      </c>
      <c r="G248" s="209">
        <v>0</v>
      </c>
      <c r="H248" s="338">
        <v>0</v>
      </c>
      <c r="I248" s="8">
        <v>0</v>
      </c>
      <c r="J248" s="46">
        <v>67781023.590000004</v>
      </c>
      <c r="K248" s="46">
        <v>67781023.590000004</v>
      </c>
      <c r="L248" s="209">
        <v>0</v>
      </c>
    </row>
    <row r="249" spans="1:12" x14ac:dyDescent="0.25">
      <c r="A249" s="174" t="s">
        <v>298</v>
      </c>
      <c r="B249" s="65" t="s">
        <v>299</v>
      </c>
      <c r="C249" s="39">
        <v>174478.58</v>
      </c>
      <c r="D249" s="39">
        <v>174478.58</v>
      </c>
      <c r="E249" s="5">
        <v>172412.5</v>
      </c>
      <c r="F249" s="40">
        <v>-2066.0799999999872</v>
      </c>
      <c r="G249" s="208">
        <v>1.0119833538751539</v>
      </c>
      <c r="H249" s="308">
        <v>865526.98</v>
      </c>
      <c r="I249" s="39">
        <v>865526.98</v>
      </c>
      <c r="J249" s="5">
        <v>1034475</v>
      </c>
      <c r="K249" s="40">
        <v>168948.02000000002</v>
      </c>
      <c r="L249" s="208">
        <v>0.83668235578433503</v>
      </c>
    </row>
    <row r="250" spans="1:12" x14ac:dyDescent="0.25">
      <c r="A250" s="173" t="s">
        <v>298</v>
      </c>
      <c r="B250" s="6" t="s">
        <v>300</v>
      </c>
      <c r="C250" s="8">
        <v>174478.58</v>
      </c>
      <c r="D250" s="8">
        <v>174478.58</v>
      </c>
      <c r="E250" s="46">
        <v>172412.5</v>
      </c>
      <c r="F250" s="46">
        <v>-2066.0799999999872</v>
      </c>
      <c r="G250" s="209">
        <v>1.0119833538751539</v>
      </c>
      <c r="H250" s="338">
        <v>865526.98</v>
      </c>
      <c r="I250" s="8">
        <v>865526.98</v>
      </c>
      <c r="J250" s="46">
        <v>1034475</v>
      </c>
      <c r="K250" s="46">
        <v>168948.02000000002</v>
      </c>
      <c r="L250" s="209">
        <v>0.83668235578433503</v>
      </c>
    </row>
    <row r="251" spans="1:12" x14ac:dyDescent="0.25">
      <c r="A251" s="68"/>
      <c r="B251" s="65"/>
      <c r="C251" s="43"/>
      <c r="D251" s="43"/>
      <c r="E251" s="40"/>
      <c r="F251" s="40"/>
      <c r="G251" s="222"/>
      <c r="H251" s="329"/>
      <c r="I251" s="347"/>
      <c r="J251" s="40"/>
      <c r="K251" s="40"/>
      <c r="L251" s="222"/>
    </row>
    <row r="252" spans="1:12" x14ac:dyDescent="0.25">
      <c r="A252" s="69"/>
      <c r="B252" s="69" t="s">
        <v>301</v>
      </c>
      <c r="C252" s="70">
        <v>192847243.79999998</v>
      </c>
      <c r="D252" s="70">
        <v>177425789.38999996</v>
      </c>
      <c r="E252" s="70">
        <v>256297475.65786415</v>
      </c>
      <c r="F252" s="71">
        <v>63450231.857864171</v>
      </c>
      <c r="G252" s="201">
        <v>0.75243520563360933</v>
      </c>
      <c r="H252" s="348">
        <v>808658635.91999996</v>
      </c>
      <c r="I252" s="70">
        <v>765386150.88000035</v>
      </c>
      <c r="J252" s="71">
        <v>1398343052.8907847</v>
      </c>
      <c r="K252" s="71">
        <v>589684416.97078478</v>
      </c>
      <c r="L252" s="201">
        <v>0.57829774621346719</v>
      </c>
    </row>
    <row r="253" spans="1:12" x14ac:dyDescent="0.25">
      <c r="A253" s="1"/>
      <c r="B253" s="4"/>
      <c r="C253" s="42"/>
      <c r="D253" s="42"/>
      <c r="E253" s="57"/>
      <c r="F253" s="240"/>
      <c r="G253" s="241"/>
      <c r="H253" s="340"/>
      <c r="I253" s="57"/>
      <c r="J253" s="57"/>
      <c r="K253" s="240"/>
      <c r="L253" s="200"/>
    </row>
    <row r="254" spans="1:12" x14ac:dyDescent="0.25">
      <c r="A254" s="1"/>
      <c r="B254" s="72" t="s">
        <v>302</v>
      </c>
      <c r="C254" s="193">
        <v>85676323.810000181</v>
      </c>
      <c r="D254" s="193"/>
      <c r="E254" s="57"/>
      <c r="F254" s="240"/>
      <c r="G254" s="241"/>
      <c r="H254" s="340">
        <v>550343577.82999945</v>
      </c>
      <c r="I254" s="57"/>
      <c r="J254" s="57"/>
      <c r="K254" s="240"/>
      <c r="L254" s="200"/>
    </row>
    <row r="255" spans="1:12" x14ac:dyDescent="0.25">
      <c r="A255" s="1"/>
      <c r="B255" s="72" t="s">
        <v>509</v>
      </c>
      <c r="C255" s="193"/>
      <c r="D255" s="193"/>
      <c r="E255" s="57"/>
      <c r="F255" s="240"/>
      <c r="G255" s="241"/>
      <c r="H255" s="340">
        <v>4019775.2199999988</v>
      </c>
      <c r="I255" s="57"/>
      <c r="J255" s="57"/>
      <c r="K255" s="240"/>
      <c r="L255" s="200"/>
    </row>
    <row r="256" spans="1:12" ht="24.75" x14ac:dyDescent="0.25">
      <c r="A256" s="1"/>
      <c r="B256" s="72" t="s">
        <v>614</v>
      </c>
      <c r="C256" s="193"/>
      <c r="D256" s="193">
        <v>15421454.410000002</v>
      </c>
      <c r="E256" s="57"/>
      <c r="F256" s="240"/>
      <c r="G256" s="241"/>
      <c r="H256" s="57"/>
      <c r="I256" s="57">
        <v>47292260.260000005</v>
      </c>
      <c r="J256" s="57"/>
      <c r="K256" s="240"/>
      <c r="L256" s="200"/>
    </row>
    <row r="257" spans="1:12" x14ac:dyDescent="0.25">
      <c r="A257" s="1"/>
      <c r="B257" s="12"/>
      <c r="C257" s="42"/>
      <c r="D257" s="42"/>
      <c r="E257" s="57"/>
      <c r="F257" s="240"/>
      <c r="G257" s="241"/>
      <c r="H257" s="57"/>
      <c r="I257" s="57"/>
      <c r="J257" s="57"/>
      <c r="K257" s="240"/>
      <c r="L257" s="200"/>
    </row>
    <row r="258" spans="1:12" x14ac:dyDescent="0.25">
      <c r="A258" s="69"/>
      <c r="B258" s="69" t="s">
        <v>303</v>
      </c>
      <c r="C258" s="70">
        <v>278523567.61000013</v>
      </c>
      <c r="D258" s="70">
        <v>192847243.79999995</v>
      </c>
      <c r="E258" s="71">
        <v>256297475.65786415</v>
      </c>
      <c r="F258" s="71">
        <v>-22226091.95213598</v>
      </c>
      <c r="G258" s="201">
        <v>1.0867199019228966</v>
      </c>
      <c r="H258" s="26">
        <v>1363021988.9699996</v>
      </c>
      <c r="I258" s="26">
        <v>812678411.14000034</v>
      </c>
      <c r="J258" s="71">
        <v>1398343052.8907847</v>
      </c>
      <c r="K258" s="71">
        <v>-35321063.920785189</v>
      </c>
      <c r="L258" s="201">
        <v>0.97474077348346944</v>
      </c>
    </row>
    <row r="259" spans="1:12" x14ac:dyDescent="0.25">
      <c r="A259" s="261"/>
      <c r="B259" s="262"/>
      <c r="C259" s="262"/>
      <c r="D259" s="262"/>
      <c r="E259" s="262"/>
      <c r="F259" s="262"/>
      <c r="G259" s="262"/>
      <c r="H259" s="262"/>
      <c r="I259" s="262"/>
      <c r="J259" s="262"/>
      <c r="K259" s="262"/>
      <c r="L259" s="262"/>
    </row>
    <row r="260" spans="1:12" x14ac:dyDescent="0.25">
      <c r="A260" s="261"/>
      <c r="B260" s="278">
        <v>45121</v>
      </c>
      <c r="C260" s="262"/>
      <c r="D260" s="262"/>
      <c r="E260" s="262"/>
      <c r="F260" s="262"/>
      <c r="G260" s="262"/>
      <c r="H260" s="262"/>
      <c r="I260" s="262"/>
      <c r="J260" s="262"/>
      <c r="K260" s="262"/>
      <c r="L260" s="262"/>
    </row>
    <row r="261" spans="1:12" x14ac:dyDescent="0.25">
      <c r="A261" s="292"/>
      <c r="B261" s="293"/>
      <c r="C261" s="262"/>
      <c r="D261" s="262"/>
      <c r="E261" s="262"/>
      <c r="F261" s="262"/>
      <c r="G261" s="262"/>
      <c r="H261" s="262"/>
      <c r="I261" s="262"/>
      <c r="J261" s="262"/>
      <c r="K261" s="262"/>
      <c r="L261" s="262"/>
    </row>
    <row r="262" spans="1:12" x14ac:dyDescent="0.25">
      <c r="C262" s="262"/>
      <c r="D262" s="262"/>
      <c r="E262" s="262"/>
      <c r="F262" s="262"/>
      <c r="G262" s="262"/>
      <c r="H262" s="262"/>
      <c r="I262" s="262"/>
      <c r="J262" s="262"/>
      <c r="K262" s="262"/>
      <c r="L262" s="262"/>
    </row>
    <row r="263" spans="1:12" x14ac:dyDescent="0.25">
      <c r="C263" s="262"/>
      <c r="D263" s="262"/>
      <c r="E263" s="262"/>
      <c r="F263" s="262"/>
      <c r="G263" s="262"/>
      <c r="H263" s="262"/>
      <c r="I263" s="262"/>
      <c r="J263" s="262"/>
      <c r="K263" s="262"/>
      <c r="L263" s="262"/>
    </row>
    <row r="264" spans="1:12" x14ac:dyDescent="0.25">
      <c r="C264" s="262"/>
      <c r="D264" s="262"/>
      <c r="E264" s="262"/>
      <c r="F264" s="262"/>
      <c r="G264" s="262"/>
      <c r="H264" s="262"/>
      <c r="I264" s="262"/>
      <c r="J264" s="262"/>
      <c r="K264" s="262"/>
      <c r="L264" s="262"/>
    </row>
    <row r="265" spans="1:12" x14ac:dyDescent="0.25">
      <c r="C265" s="262"/>
      <c r="D265" s="262"/>
      <c r="E265" s="262"/>
      <c r="F265" s="262"/>
      <c r="G265" s="262"/>
      <c r="H265" s="262"/>
      <c r="I265" s="262"/>
      <c r="J265" s="262"/>
      <c r="K265" s="262"/>
      <c r="L265" s="262"/>
    </row>
    <row r="266" spans="1:12" x14ac:dyDescent="0.25">
      <c r="C266" s="262"/>
      <c r="D266" s="262"/>
      <c r="E266" s="262"/>
      <c r="F266" s="262"/>
      <c r="G266" s="262"/>
      <c r="H266" s="262"/>
      <c r="I266" s="262"/>
      <c r="J266" s="262"/>
      <c r="K266" s="262"/>
      <c r="L266" s="262"/>
    </row>
    <row r="267" spans="1:12" x14ac:dyDescent="0.25">
      <c r="C267" s="262"/>
      <c r="D267" s="262"/>
      <c r="E267" s="262"/>
      <c r="F267" s="262"/>
      <c r="G267" s="262"/>
      <c r="H267" s="262"/>
      <c r="I267" s="262"/>
      <c r="J267" s="262"/>
      <c r="K267" s="262"/>
      <c r="L267" s="262"/>
    </row>
    <row r="268" spans="1:12" x14ac:dyDescent="0.25">
      <c r="C268" s="262"/>
      <c r="D268" s="262"/>
      <c r="E268" s="262"/>
      <c r="F268" s="262"/>
      <c r="G268" s="262"/>
      <c r="H268" s="262"/>
      <c r="I268" s="262"/>
      <c r="J268" s="262"/>
      <c r="K268" s="262"/>
      <c r="L268" s="262"/>
    </row>
    <row r="269" spans="1:12" x14ac:dyDescent="0.25">
      <c r="C269" s="262"/>
      <c r="D269" s="262"/>
      <c r="E269" s="262"/>
      <c r="F269" s="262"/>
      <c r="G269" s="262"/>
      <c r="H269" s="262"/>
      <c r="I269" s="262"/>
      <c r="J269" s="262"/>
      <c r="K269" s="262"/>
      <c r="L269" s="262"/>
    </row>
    <row r="270" spans="1:12" x14ac:dyDescent="0.25">
      <c r="C270" s="262"/>
      <c r="D270" s="262"/>
      <c r="E270" s="262"/>
      <c r="F270" s="262"/>
      <c r="G270" s="262"/>
      <c r="H270" s="262"/>
      <c r="I270" s="262"/>
      <c r="J270" s="262"/>
      <c r="K270" s="262"/>
      <c r="L270" s="262"/>
    </row>
    <row r="271" spans="1:12" x14ac:dyDescent="0.25">
      <c r="C271" s="262"/>
      <c r="D271" s="262"/>
      <c r="E271" s="262"/>
      <c r="F271" s="262"/>
      <c r="G271" s="262"/>
      <c r="H271" s="262"/>
      <c r="I271" s="262"/>
      <c r="J271" s="262"/>
      <c r="K271" s="262"/>
      <c r="L271" s="262"/>
    </row>
    <row r="272" spans="1:12" x14ac:dyDescent="0.25">
      <c r="C272" s="262"/>
      <c r="D272" s="262"/>
      <c r="E272" s="262"/>
      <c r="F272" s="262"/>
      <c r="G272" s="262"/>
      <c r="H272" s="262"/>
      <c r="I272" s="262"/>
      <c r="J272" s="262"/>
      <c r="K272" s="262"/>
      <c r="L272" s="262"/>
    </row>
    <row r="273" spans="3:12" x14ac:dyDescent="0.25">
      <c r="C273" s="262"/>
      <c r="D273" s="262"/>
      <c r="E273" s="262"/>
      <c r="F273" s="262"/>
      <c r="G273" s="262"/>
      <c r="H273" s="262"/>
      <c r="I273" s="262"/>
      <c r="J273" s="262"/>
      <c r="K273" s="262"/>
      <c r="L273" s="262"/>
    </row>
    <row r="274" spans="3:12" x14ac:dyDescent="0.25">
      <c r="C274" s="262"/>
      <c r="D274" s="262"/>
      <c r="E274" s="262"/>
      <c r="F274" s="262"/>
      <c r="G274" s="262"/>
      <c r="H274" s="262"/>
      <c r="I274" s="262"/>
      <c r="J274" s="262"/>
      <c r="K274" s="262"/>
      <c r="L274" s="262"/>
    </row>
    <row r="275" spans="3:12" x14ac:dyDescent="0.25">
      <c r="C275" s="262"/>
      <c r="D275" s="262"/>
      <c r="E275" s="262"/>
      <c r="F275" s="262"/>
      <c r="G275" s="262"/>
      <c r="H275" s="262"/>
      <c r="I275" s="262"/>
      <c r="J275" s="262"/>
      <c r="K275" s="262"/>
      <c r="L275" s="262"/>
    </row>
    <row r="276" spans="3:12" x14ac:dyDescent="0.25">
      <c r="C276" s="262"/>
      <c r="D276" s="262"/>
      <c r="E276" s="262"/>
      <c r="F276" s="262"/>
      <c r="G276" s="262"/>
      <c r="H276" s="262"/>
      <c r="I276" s="262"/>
      <c r="J276" s="262"/>
      <c r="K276" s="262"/>
      <c r="L276" s="262"/>
    </row>
    <row r="277" spans="3:12" x14ac:dyDescent="0.25">
      <c r="C277" s="262"/>
      <c r="D277" s="262"/>
      <c r="E277" s="262"/>
      <c r="F277" s="262"/>
      <c r="G277" s="262"/>
      <c r="H277" s="262"/>
      <c r="I277" s="262"/>
      <c r="J277" s="262"/>
      <c r="K277" s="262"/>
      <c r="L277" s="262"/>
    </row>
    <row r="278" spans="3:12" x14ac:dyDescent="0.25">
      <c r="C278" s="262"/>
      <c r="D278" s="262"/>
      <c r="E278" s="262"/>
      <c r="F278" s="262"/>
      <c r="G278" s="262"/>
      <c r="H278" s="262"/>
      <c r="I278" s="262"/>
      <c r="J278" s="262"/>
      <c r="K278" s="262"/>
      <c r="L278" s="262"/>
    </row>
    <row r="279" spans="3:12" x14ac:dyDescent="0.25">
      <c r="C279" s="262"/>
      <c r="D279" s="262"/>
      <c r="E279" s="262"/>
      <c r="F279" s="262"/>
      <c r="G279" s="262"/>
      <c r="H279" s="262"/>
      <c r="I279" s="262"/>
      <c r="J279" s="262"/>
      <c r="K279" s="262"/>
      <c r="L279" s="262"/>
    </row>
    <row r="280" spans="3:12" x14ac:dyDescent="0.25">
      <c r="C280" s="262"/>
      <c r="D280" s="262"/>
      <c r="E280" s="262"/>
      <c r="F280" s="262"/>
      <c r="G280" s="262"/>
      <c r="H280" s="262"/>
      <c r="I280" s="262"/>
      <c r="J280" s="262"/>
      <c r="K280" s="262"/>
      <c r="L280" s="262"/>
    </row>
    <row r="281" spans="3:12" x14ac:dyDescent="0.25">
      <c r="C281" s="262"/>
      <c r="D281" s="262"/>
      <c r="E281" s="262"/>
      <c r="F281" s="262"/>
      <c r="G281" s="262"/>
      <c r="H281" s="262"/>
      <c r="I281" s="262"/>
      <c r="J281" s="262"/>
      <c r="K281" s="262"/>
      <c r="L281" s="262"/>
    </row>
    <row r="282" spans="3:12" x14ac:dyDescent="0.25">
      <c r="C282" s="262"/>
      <c r="D282" s="262"/>
      <c r="E282" s="262"/>
      <c r="F282" s="262"/>
      <c r="G282" s="262"/>
      <c r="H282" s="262"/>
      <c r="I282" s="262"/>
      <c r="J282" s="262"/>
      <c r="K282" s="262"/>
      <c r="L282" s="262"/>
    </row>
    <row r="283" spans="3:12" x14ac:dyDescent="0.25">
      <c r="C283" s="262"/>
      <c r="D283" s="262"/>
      <c r="E283" s="262"/>
      <c r="F283" s="262"/>
      <c r="G283" s="262"/>
      <c r="H283" s="262"/>
      <c r="I283" s="262"/>
      <c r="J283" s="262"/>
      <c r="K283" s="262"/>
      <c r="L283" s="262"/>
    </row>
    <row r="284" spans="3:12" x14ac:dyDescent="0.25">
      <c r="C284" s="262"/>
      <c r="D284" s="262"/>
      <c r="E284" s="262"/>
      <c r="F284" s="262"/>
      <c r="G284" s="262"/>
      <c r="H284" s="262"/>
      <c r="I284" s="262"/>
      <c r="J284" s="262"/>
      <c r="K284" s="262"/>
      <c r="L284" s="262"/>
    </row>
    <row r="285" spans="3:12" x14ac:dyDescent="0.25">
      <c r="C285" s="262"/>
      <c r="D285" s="262"/>
      <c r="E285" s="262"/>
      <c r="F285" s="262"/>
      <c r="G285" s="262"/>
      <c r="H285" s="262"/>
      <c r="I285" s="262"/>
      <c r="J285" s="262"/>
      <c r="K285" s="262"/>
      <c r="L285" s="262"/>
    </row>
    <row r="286" spans="3:12" x14ac:dyDescent="0.25">
      <c r="C286" s="262"/>
      <c r="D286" s="262"/>
      <c r="E286" s="262"/>
      <c r="F286" s="262"/>
      <c r="G286" s="262"/>
      <c r="H286" s="262"/>
      <c r="I286" s="262"/>
      <c r="J286" s="262"/>
      <c r="K286" s="262"/>
      <c r="L286" s="262"/>
    </row>
    <row r="287" spans="3:12" x14ac:dyDescent="0.25">
      <c r="C287" s="262"/>
      <c r="D287" s="262"/>
      <c r="E287" s="262"/>
      <c r="F287" s="262"/>
      <c r="G287" s="262"/>
      <c r="H287" s="262"/>
      <c r="I287" s="262"/>
      <c r="J287" s="262"/>
      <c r="K287" s="262"/>
      <c r="L287" s="262"/>
    </row>
    <row r="288" spans="3:12" x14ac:dyDescent="0.25">
      <c r="C288" s="262"/>
      <c r="D288" s="262"/>
      <c r="E288" s="262"/>
      <c r="F288" s="262"/>
      <c r="G288" s="262"/>
      <c r="H288" s="262"/>
      <c r="I288" s="262"/>
      <c r="J288" s="262"/>
      <c r="K288" s="262"/>
      <c r="L288" s="262"/>
    </row>
    <row r="289" spans="3:12" x14ac:dyDescent="0.25">
      <c r="C289" s="262"/>
      <c r="D289" s="262"/>
      <c r="E289" s="262"/>
      <c r="F289" s="262"/>
      <c r="G289" s="262"/>
      <c r="H289" s="262"/>
      <c r="I289" s="262"/>
      <c r="J289" s="262"/>
      <c r="K289" s="262"/>
      <c r="L289" s="262"/>
    </row>
    <row r="290" spans="3:12" x14ac:dyDescent="0.25">
      <c r="C290" s="262"/>
      <c r="D290" s="262"/>
      <c r="E290" s="262"/>
      <c r="F290" s="262"/>
      <c r="G290" s="262"/>
      <c r="H290" s="262"/>
      <c r="I290" s="262"/>
      <c r="J290" s="262"/>
      <c r="K290" s="262"/>
      <c r="L290" s="262"/>
    </row>
    <row r="291" spans="3:12" x14ac:dyDescent="0.25">
      <c r="C291" s="262"/>
      <c r="D291" s="262"/>
      <c r="E291" s="262"/>
      <c r="F291" s="262"/>
      <c r="G291" s="262"/>
      <c r="H291" s="262"/>
      <c r="I291" s="262"/>
      <c r="J291" s="262"/>
      <c r="K291" s="262"/>
      <c r="L291" s="262"/>
    </row>
    <row r="292" spans="3:12" x14ac:dyDescent="0.25">
      <c r="C292" s="262"/>
      <c r="D292" s="262"/>
      <c r="E292" s="262"/>
      <c r="F292" s="262"/>
      <c r="G292" s="262"/>
      <c r="H292" s="262"/>
      <c r="I292" s="262"/>
      <c r="J292" s="262"/>
      <c r="K292" s="262"/>
      <c r="L292" s="262"/>
    </row>
    <row r="293" spans="3:12" x14ac:dyDescent="0.25">
      <c r="C293" s="262"/>
      <c r="D293" s="262"/>
      <c r="E293" s="262"/>
      <c r="F293" s="262"/>
      <c r="G293" s="262"/>
      <c r="H293" s="262"/>
      <c r="I293" s="262"/>
      <c r="J293" s="262"/>
      <c r="K293" s="262"/>
      <c r="L293" s="262"/>
    </row>
    <row r="294" spans="3:12" x14ac:dyDescent="0.25">
      <c r="C294" s="262"/>
      <c r="D294" s="262"/>
      <c r="E294" s="262"/>
      <c r="F294" s="262"/>
      <c r="G294" s="262"/>
      <c r="H294" s="262"/>
      <c r="I294" s="262"/>
      <c r="J294" s="262"/>
      <c r="K294" s="262"/>
      <c r="L294" s="262"/>
    </row>
    <row r="295" spans="3:12" x14ac:dyDescent="0.25">
      <c r="C295" s="262"/>
      <c r="D295" s="262"/>
      <c r="E295" s="262"/>
      <c r="F295" s="262"/>
      <c r="G295" s="262"/>
      <c r="H295" s="262"/>
      <c r="I295" s="262"/>
      <c r="J295" s="262"/>
      <c r="K295" s="262"/>
      <c r="L295" s="262"/>
    </row>
    <row r="296" spans="3:12" x14ac:dyDescent="0.25">
      <c r="C296" s="262"/>
      <c r="D296" s="262"/>
      <c r="E296" s="262"/>
      <c r="F296" s="262"/>
      <c r="G296" s="262"/>
      <c r="H296" s="262"/>
      <c r="I296" s="262"/>
      <c r="J296" s="262"/>
      <c r="K296" s="262"/>
      <c r="L296" s="262"/>
    </row>
    <row r="297" spans="3:12" x14ac:dyDescent="0.25">
      <c r="C297" s="262"/>
      <c r="D297" s="262"/>
      <c r="E297" s="262"/>
      <c r="F297" s="262"/>
      <c r="G297" s="262"/>
      <c r="H297" s="262"/>
      <c r="I297" s="262"/>
      <c r="J297" s="262"/>
      <c r="K297" s="262"/>
      <c r="L297" s="262"/>
    </row>
    <row r="298" spans="3:12" x14ac:dyDescent="0.25">
      <c r="C298" s="262"/>
      <c r="D298" s="262"/>
      <c r="E298" s="262"/>
      <c r="F298" s="262"/>
      <c r="G298" s="262"/>
      <c r="H298" s="262"/>
      <c r="I298" s="262"/>
      <c r="J298" s="262"/>
      <c r="K298" s="262"/>
      <c r="L298" s="262"/>
    </row>
    <row r="299" spans="3:12" x14ac:dyDescent="0.25">
      <c r="C299" s="262"/>
      <c r="D299" s="262"/>
      <c r="E299" s="262"/>
      <c r="F299" s="262"/>
      <c r="G299" s="262"/>
      <c r="H299" s="262"/>
      <c r="I299" s="262"/>
      <c r="J299" s="262"/>
      <c r="K299" s="262"/>
      <c r="L299" s="262"/>
    </row>
  </sheetData>
  <mergeCells count="11">
    <mergeCell ref="L7:L8"/>
    <mergeCell ref="K7:K8"/>
    <mergeCell ref="A7:A8"/>
    <mergeCell ref="B7:B8"/>
    <mergeCell ref="F7:F8"/>
    <mergeCell ref="G7:G8"/>
    <mergeCell ref="A5:K5"/>
    <mergeCell ref="A4:K4"/>
    <mergeCell ref="A3:K3"/>
    <mergeCell ref="A2:K2"/>
    <mergeCell ref="A1:K1"/>
  </mergeCells>
  <printOptions horizontalCentered="1"/>
  <pageMargins left="0.19685039370078741" right="0.19685039370078741" top="0.39370078740157483" bottom="0.59055118110236227" header="0.31496062992125984" footer="0.31496062992125984"/>
  <pageSetup scale="80" orientation="landscape" r:id="rId1"/>
  <headerFooter>
    <oddFooter>&amp;C&amp;8&amp;P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F91"/>
  <sheetViews>
    <sheetView workbookViewId="0">
      <selection activeCell="G12" sqref="G12"/>
    </sheetView>
  </sheetViews>
  <sheetFormatPr baseColWidth="10" defaultRowHeight="15" x14ac:dyDescent="0.25"/>
  <cols>
    <col min="1" max="1" width="11.42578125" style="83"/>
    <col min="2" max="2" width="43.140625" style="91" customWidth="1"/>
    <col min="3" max="3" width="14.7109375" bestFit="1" customWidth="1"/>
    <col min="4" max="4" width="18.42578125" customWidth="1"/>
    <col min="5" max="5" width="14.7109375" bestFit="1" customWidth="1"/>
    <col min="6" max="6" width="15.5703125" customWidth="1"/>
  </cols>
  <sheetData>
    <row r="2" spans="1:6" x14ac:dyDescent="0.25">
      <c r="C2" s="85"/>
      <c r="D2" s="85"/>
    </row>
    <row r="3" spans="1:6" x14ac:dyDescent="0.25">
      <c r="A3" s="75"/>
      <c r="B3" s="179" t="s">
        <v>526</v>
      </c>
      <c r="C3" s="390" t="s">
        <v>663</v>
      </c>
      <c r="D3" s="390"/>
      <c r="E3" s="393" t="s">
        <v>664</v>
      </c>
      <c r="F3" s="393"/>
    </row>
    <row r="4" spans="1:6" x14ac:dyDescent="0.25">
      <c r="A4" s="75"/>
      <c r="B4" s="76"/>
      <c r="C4" s="78"/>
      <c r="D4" s="78"/>
      <c r="E4" s="78"/>
      <c r="F4" s="78"/>
    </row>
    <row r="5" spans="1:6" x14ac:dyDescent="0.25">
      <c r="B5" s="179" t="s">
        <v>545</v>
      </c>
      <c r="C5" s="77"/>
      <c r="D5" s="78"/>
      <c r="E5" s="77"/>
      <c r="F5" s="78"/>
    </row>
    <row r="6" spans="1:6" x14ac:dyDescent="0.25">
      <c r="B6" s="188"/>
      <c r="C6" s="77"/>
      <c r="D6" s="78"/>
      <c r="E6" s="77"/>
      <c r="F6" s="78"/>
    </row>
    <row r="7" spans="1:6" x14ac:dyDescent="0.25">
      <c r="A7" s="79"/>
      <c r="B7" s="80" t="s">
        <v>308</v>
      </c>
      <c r="C7" s="82">
        <v>1157107050.6999998</v>
      </c>
      <c r="D7" s="81"/>
      <c r="E7" s="82">
        <v>692439796.67999983</v>
      </c>
      <c r="F7" s="81"/>
    </row>
    <row r="8" spans="1:6" x14ac:dyDescent="0.25">
      <c r="B8" s="84"/>
      <c r="C8" s="85"/>
      <c r="D8" s="85"/>
      <c r="E8" s="85"/>
      <c r="F8" s="85"/>
    </row>
    <row r="9" spans="1:6" x14ac:dyDescent="0.25">
      <c r="B9" s="84" t="s">
        <v>309</v>
      </c>
      <c r="C9" s="86">
        <v>278523567.61000001</v>
      </c>
      <c r="D9" s="85"/>
      <c r="E9" s="86">
        <v>1363021988.9699998</v>
      </c>
      <c r="F9" s="86"/>
    </row>
    <row r="10" spans="1:6" x14ac:dyDescent="0.25">
      <c r="B10" s="84"/>
      <c r="C10" s="85"/>
      <c r="D10" s="85"/>
      <c r="E10" s="85"/>
      <c r="F10" s="85"/>
    </row>
    <row r="11" spans="1:6" x14ac:dyDescent="0.25">
      <c r="A11" s="87"/>
      <c r="B11" s="80" t="s">
        <v>310</v>
      </c>
      <c r="C11" s="88">
        <v>1435630618.3099999</v>
      </c>
      <c r="D11" s="81"/>
      <c r="E11" s="88">
        <v>2055461785.6499996</v>
      </c>
      <c r="F11" s="81"/>
    </row>
    <row r="12" spans="1:6" x14ac:dyDescent="0.25">
      <c r="B12" s="84"/>
      <c r="C12" s="85"/>
      <c r="D12" s="85"/>
      <c r="E12" s="85"/>
      <c r="F12" s="85"/>
    </row>
    <row r="13" spans="1:6" x14ac:dyDescent="0.25">
      <c r="B13" s="84" t="s">
        <v>311</v>
      </c>
      <c r="C13" s="86">
        <v>192847243.79999995</v>
      </c>
      <c r="D13" s="246"/>
      <c r="E13" s="86">
        <v>812678411.14000034</v>
      </c>
      <c r="F13" s="246"/>
    </row>
    <row r="14" spans="1:6" x14ac:dyDescent="0.25">
      <c r="B14" s="84"/>
      <c r="C14" s="85"/>
      <c r="D14" s="85"/>
      <c r="E14" s="85"/>
      <c r="F14" s="85"/>
    </row>
    <row r="15" spans="1:6" x14ac:dyDescent="0.25">
      <c r="A15" s="79"/>
      <c r="B15" s="80" t="s">
        <v>312</v>
      </c>
      <c r="C15" s="88">
        <v>1242783374.51</v>
      </c>
      <c r="D15" s="81"/>
      <c r="E15" s="88">
        <v>1242783374.5099993</v>
      </c>
      <c r="F15" s="81"/>
    </row>
    <row r="16" spans="1:6" x14ac:dyDescent="0.25">
      <c r="B16" s="84"/>
      <c r="C16" s="85"/>
      <c r="D16" s="85"/>
      <c r="E16" s="85"/>
      <c r="F16" s="85"/>
    </row>
    <row r="17" spans="1:6" ht="15.75" thickBot="1" x14ac:dyDescent="0.3">
      <c r="B17" s="84" t="s">
        <v>313</v>
      </c>
      <c r="C17" s="89">
        <v>85676323.810000181</v>
      </c>
      <c r="D17" s="85"/>
      <c r="E17" s="89">
        <v>550343577.82999945</v>
      </c>
      <c r="F17" s="85"/>
    </row>
    <row r="18" spans="1:6" ht="15.75" thickTop="1" x14ac:dyDescent="0.25">
      <c r="A18" s="97" t="s">
        <v>314</v>
      </c>
      <c r="B18" s="84"/>
      <c r="C18" s="90">
        <v>85676323.810000002</v>
      </c>
      <c r="D18" s="85"/>
      <c r="E18" s="90">
        <v>550343577.83000004</v>
      </c>
      <c r="F18" s="85"/>
    </row>
    <row r="19" spans="1:6" x14ac:dyDescent="0.25">
      <c r="C19" s="92">
        <v>-1.7881393432617188E-7</v>
      </c>
      <c r="D19" s="85"/>
      <c r="E19" s="92">
        <v>0</v>
      </c>
      <c r="F19" s="247">
        <f>+E19/2</f>
        <v>0</v>
      </c>
    </row>
    <row r="20" spans="1:6" x14ac:dyDescent="0.25">
      <c r="C20" s="85"/>
      <c r="D20" s="85"/>
      <c r="E20" s="85"/>
      <c r="F20" s="86"/>
    </row>
    <row r="21" spans="1:6" x14ac:dyDescent="0.25">
      <c r="B21" s="179" t="s">
        <v>546</v>
      </c>
      <c r="C21" s="77"/>
      <c r="D21" s="78"/>
      <c r="E21" s="77"/>
      <c r="F21" s="78"/>
    </row>
    <row r="22" spans="1:6" x14ac:dyDescent="0.25">
      <c r="B22" s="84"/>
      <c r="C22" s="85"/>
      <c r="D22" s="85"/>
      <c r="E22" s="85"/>
      <c r="F22" s="85"/>
    </row>
    <row r="23" spans="1:6" x14ac:dyDescent="0.25">
      <c r="A23" s="79"/>
      <c r="B23" s="80" t="s">
        <v>315</v>
      </c>
      <c r="C23" s="93">
        <v>759335714.80999982</v>
      </c>
      <c r="D23" s="81"/>
      <c r="E23" s="93">
        <v>879673360.82000005</v>
      </c>
      <c r="F23" s="81"/>
    </row>
    <row r="24" spans="1:6" x14ac:dyDescent="0.25">
      <c r="B24" s="84"/>
      <c r="C24" s="85"/>
      <c r="D24" s="85"/>
      <c r="E24" s="85"/>
      <c r="F24" s="85"/>
    </row>
    <row r="25" spans="1:6" x14ac:dyDescent="0.25">
      <c r="B25" s="84" t="s">
        <v>316</v>
      </c>
      <c r="C25" s="94">
        <v>131739325.2</v>
      </c>
      <c r="D25" s="85"/>
      <c r="E25" s="94">
        <v>43272485.040000007</v>
      </c>
      <c r="F25" s="85"/>
    </row>
    <row r="26" spans="1:6" x14ac:dyDescent="0.25">
      <c r="B26" s="84"/>
      <c r="C26" s="85"/>
      <c r="D26" s="85"/>
      <c r="E26" s="85"/>
      <c r="F26" s="85"/>
    </row>
    <row r="27" spans="1:6" x14ac:dyDescent="0.25">
      <c r="B27" s="84" t="s">
        <v>317</v>
      </c>
      <c r="C27" s="94">
        <v>15421454.410000002</v>
      </c>
      <c r="D27" s="85"/>
      <c r="E27" s="94">
        <v>47292260.260000005</v>
      </c>
      <c r="F27" s="85"/>
    </row>
    <row r="28" spans="1:6" x14ac:dyDescent="0.25">
      <c r="B28" s="84"/>
      <c r="C28" s="85"/>
      <c r="D28" s="85"/>
      <c r="E28" s="85"/>
      <c r="F28" s="85"/>
    </row>
    <row r="29" spans="1:6" x14ac:dyDescent="0.25">
      <c r="A29" s="79"/>
      <c r="B29" s="80" t="s">
        <v>318</v>
      </c>
      <c r="C29" s="93">
        <v>875653585.5999999</v>
      </c>
      <c r="D29" s="81"/>
      <c r="E29" s="93">
        <v>875653585.60000002</v>
      </c>
      <c r="F29" s="81"/>
    </row>
    <row r="30" spans="1:6" x14ac:dyDescent="0.25">
      <c r="B30" s="84"/>
      <c r="C30" s="94"/>
      <c r="D30" s="85"/>
      <c r="E30" s="94"/>
      <c r="F30" s="85"/>
    </row>
    <row r="31" spans="1:6" ht="15.75" thickBot="1" x14ac:dyDescent="0.3">
      <c r="B31" s="84" t="s">
        <v>319</v>
      </c>
      <c r="C31" s="89">
        <v>116317870.79000008</v>
      </c>
      <c r="D31" s="85"/>
      <c r="E31" s="89">
        <v>-4019775.2200000286</v>
      </c>
      <c r="F31" s="85"/>
    </row>
    <row r="32" spans="1:6" ht="15.75" thickTop="1" x14ac:dyDescent="0.25">
      <c r="B32" s="84"/>
      <c r="C32" s="92">
        <v>116317870.79000001</v>
      </c>
      <c r="D32" s="85"/>
      <c r="E32" s="92">
        <v>-4019775.2199999988</v>
      </c>
      <c r="F32" s="85"/>
    </row>
    <row r="33" spans="1:6" x14ac:dyDescent="0.25">
      <c r="C33" s="94">
        <v>0</v>
      </c>
      <c r="D33" s="85"/>
      <c r="E33" s="94">
        <v>2.9802322387695313E-8</v>
      </c>
      <c r="F33" s="85"/>
    </row>
    <row r="34" spans="1:6" ht="15.75" thickBot="1" x14ac:dyDescent="0.3">
      <c r="C34" s="85"/>
      <c r="D34" s="85"/>
      <c r="E34" s="85"/>
      <c r="F34" s="85"/>
    </row>
    <row r="35" spans="1:6" ht="15.75" thickBot="1" x14ac:dyDescent="0.3">
      <c r="B35" s="95"/>
      <c r="C35" s="391" t="s">
        <v>320</v>
      </c>
      <c r="D35" s="392"/>
      <c r="E35" s="391" t="s">
        <v>320</v>
      </c>
      <c r="F35" s="392"/>
    </row>
    <row r="36" spans="1:6" ht="15.75" thickBot="1" x14ac:dyDescent="0.3">
      <c r="A36" s="87"/>
      <c r="B36" s="96"/>
      <c r="C36" s="349" t="s">
        <v>321</v>
      </c>
      <c r="D36" s="350" t="s">
        <v>3</v>
      </c>
      <c r="E36" s="349" t="s">
        <v>321</v>
      </c>
      <c r="F36" s="350" t="s">
        <v>3</v>
      </c>
    </row>
    <row r="37" spans="1:6" x14ac:dyDescent="0.25">
      <c r="A37" s="97"/>
      <c r="B37" s="98"/>
      <c r="C37" s="284"/>
      <c r="D37" s="351"/>
      <c r="E37" s="284"/>
      <c r="F37" s="351"/>
    </row>
    <row r="38" spans="1:6" x14ac:dyDescent="0.25">
      <c r="A38" s="83" t="s">
        <v>322</v>
      </c>
      <c r="B38" s="171" t="s">
        <v>576</v>
      </c>
      <c r="C38" s="280"/>
      <c r="D38" s="352"/>
      <c r="E38" s="280">
        <v>37868068.549999997</v>
      </c>
      <c r="F38" s="352">
        <v>37868068.549999997</v>
      </c>
    </row>
    <row r="39" spans="1:6" x14ac:dyDescent="0.25">
      <c r="A39" s="97" t="s">
        <v>323</v>
      </c>
      <c r="B39" s="99" t="s">
        <v>324</v>
      </c>
      <c r="C39" s="280"/>
      <c r="D39" s="352"/>
      <c r="E39" s="280">
        <v>45000</v>
      </c>
      <c r="F39" s="285">
        <v>45000</v>
      </c>
    </row>
    <row r="40" spans="1:6" x14ac:dyDescent="0.25">
      <c r="A40" s="83" t="s">
        <v>325</v>
      </c>
      <c r="B40" s="100" t="s">
        <v>326</v>
      </c>
      <c r="C40" s="280">
        <v>1148246.9099999999</v>
      </c>
      <c r="D40" s="352"/>
      <c r="E40" s="280">
        <v>1148246.9099999999</v>
      </c>
      <c r="F40" s="285">
        <v>1148246.9099999999</v>
      </c>
    </row>
    <row r="41" spans="1:6" x14ac:dyDescent="0.25">
      <c r="A41" s="97" t="s">
        <v>327</v>
      </c>
      <c r="B41" s="100" t="s">
        <v>328</v>
      </c>
      <c r="C41" s="280"/>
      <c r="D41" s="352"/>
      <c r="E41" s="280">
        <v>848287.25</v>
      </c>
      <c r="F41" s="285"/>
    </row>
    <row r="42" spans="1:6" x14ac:dyDescent="0.25">
      <c r="A42" s="97" t="s">
        <v>329</v>
      </c>
      <c r="B42" s="100" t="s">
        <v>330</v>
      </c>
      <c r="C42" s="280"/>
      <c r="D42" s="352"/>
      <c r="E42" s="280">
        <v>1852323.36</v>
      </c>
      <c r="F42" s="285"/>
    </row>
    <row r="43" spans="1:6" x14ac:dyDescent="0.25">
      <c r="A43" s="83" t="s">
        <v>331</v>
      </c>
      <c r="B43" s="100" t="s">
        <v>494</v>
      </c>
      <c r="C43" s="280"/>
      <c r="D43" s="352"/>
      <c r="E43" s="280"/>
      <c r="F43" s="285"/>
    </row>
    <row r="44" spans="1:6" x14ac:dyDescent="0.25">
      <c r="A44" s="83" t="s">
        <v>332</v>
      </c>
      <c r="B44" s="100" t="s">
        <v>333</v>
      </c>
      <c r="C44" s="280"/>
      <c r="D44" s="352"/>
      <c r="E44" s="280">
        <v>11013313.83</v>
      </c>
      <c r="F44" s="285"/>
    </row>
    <row r="45" spans="1:6" x14ac:dyDescent="0.25">
      <c r="A45" s="83" t="s">
        <v>334</v>
      </c>
      <c r="B45" s="100" t="s">
        <v>335</v>
      </c>
      <c r="C45" s="280"/>
      <c r="D45" s="352"/>
      <c r="E45" s="280">
        <v>75160.91</v>
      </c>
      <c r="F45" s="285"/>
    </row>
    <row r="46" spans="1:6" x14ac:dyDescent="0.25">
      <c r="A46" s="97" t="s">
        <v>336</v>
      </c>
      <c r="B46" s="100" t="s">
        <v>337</v>
      </c>
      <c r="C46" s="280"/>
      <c r="D46" s="352"/>
      <c r="E46" s="280">
        <v>6779782.9299999997</v>
      </c>
      <c r="F46" s="285">
        <v>6779782.9299999997</v>
      </c>
    </row>
    <row r="47" spans="1:6" x14ac:dyDescent="0.25">
      <c r="A47" s="83" t="s">
        <v>338</v>
      </c>
      <c r="B47" s="100" t="s">
        <v>339</v>
      </c>
      <c r="C47" s="280"/>
      <c r="D47" s="352"/>
      <c r="E47" s="280"/>
      <c r="F47" s="285"/>
    </row>
    <row r="48" spans="1:6" x14ac:dyDescent="0.25">
      <c r="A48" s="101" t="s">
        <v>340</v>
      </c>
      <c r="B48" s="100" t="s">
        <v>341</v>
      </c>
      <c r="C48" s="280"/>
      <c r="D48" s="352"/>
      <c r="E48" s="280"/>
      <c r="F48" s="285"/>
    </row>
    <row r="49" spans="1:6" x14ac:dyDescent="0.25">
      <c r="A49" s="83" t="s">
        <v>342</v>
      </c>
      <c r="B49" s="100" t="s">
        <v>577</v>
      </c>
      <c r="C49" s="280"/>
      <c r="D49" s="352"/>
      <c r="E49" s="280"/>
      <c r="F49" s="285"/>
    </row>
    <row r="50" spans="1:6" x14ac:dyDescent="0.25">
      <c r="A50" s="102"/>
      <c r="B50" s="103"/>
      <c r="C50" s="280"/>
      <c r="D50" s="352"/>
      <c r="E50" s="280"/>
      <c r="F50" s="285"/>
    </row>
    <row r="51" spans="1:6" x14ac:dyDescent="0.25">
      <c r="B51" s="103"/>
      <c r="C51" s="280"/>
      <c r="D51" s="352"/>
      <c r="E51" s="280"/>
      <c r="F51" s="285"/>
    </row>
    <row r="52" spans="1:6" x14ac:dyDescent="0.25">
      <c r="A52" s="97" t="s">
        <v>343</v>
      </c>
      <c r="B52" s="99" t="s">
        <v>495</v>
      </c>
      <c r="C52" s="280"/>
      <c r="D52" s="352"/>
      <c r="E52" s="280">
        <v>2187495.41</v>
      </c>
      <c r="F52" s="285">
        <v>2187495.41</v>
      </c>
    </row>
    <row r="53" spans="1:6" x14ac:dyDescent="0.25">
      <c r="A53" s="97" t="s">
        <v>344</v>
      </c>
      <c r="B53" s="99" t="s">
        <v>496</v>
      </c>
      <c r="C53" s="280"/>
      <c r="D53" s="352"/>
      <c r="E53" s="280">
        <v>10895841.699999999</v>
      </c>
      <c r="F53" s="285">
        <v>10895841.699999999</v>
      </c>
    </row>
    <row r="54" spans="1:6" x14ac:dyDescent="0.25">
      <c r="A54" s="97" t="s">
        <v>345</v>
      </c>
      <c r="B54" s="99" t="s">
        <v>497</v>
      </c>
      <c r="C54" s="280"/>
      <c r="D54" s="352"/>
      <c r="E54" s="280"/>
      <c r="F54" s="285"/>
    </row>
    <row r="55" spans="1:6" x14ac:dyDescent="0.25">
      <c r="A55" s="97" t="s">
        <v>346</v>
      </c>
      <c r="B55" s="99" t="s">
        <v>498</v>
      </c>
      <c r="C55" s="280"/>
      <c r="D55" s="352"/>
      <c r="E55" s="280"/>
      <c r="F55" s="285"/>
    </row>
    <row r="56" spans="1:6" x14ac:dyDescent="0.25">
      <c r="A56" s="97" t="s">
        <v>347</v>
      </c>
      <c r="B56" s="99" t="s">
        <v>348</v>
      </c>
      <c r="C56" s="280"/>
      <c r="D56" s="352"/>
      <c r="E56" s="280"/>
      <c r="F56" s="285"/>
    </row>
    <row r="57" spans="1:6" x14ac:dyDescent="0.25">
      <c r="A57" s="83" t="s">
        <v>349</v>
      </c>
      <c r="B57" s="99" t="s">
        <v>350</v>
      </c>
      <c r="C57" s="355">
        <v>118293.23</v>
      </c>
      <c r="D57" s="356"/>
      <c r="E57" s="280">
        <v>5400697.0599999996</v>
      </c>
      <c r="F57" s="285">
        <v>5400697.0599999996</v>
      </c>
    </row>
    <row r="58" spans="1:6" x14ac:dyDescent="0.25">
      <c r="A58" s="83" t="s">
        <v>351</v>
      </c>
      <c r="B58" s="104" t="s">
        <v>352</v>
      </c>
      <c r="C58" s="357"/>
      <c r="D58" s="286"/>
      <c r="E58" s="280"/>
      <c r="F58" s="285"/>
    </row>
    <row r="59" spans="1:6" x14ac:dyDescent="0.25">
      <c r="A59" s="102"/>
      <c r="B59" s="154" t="s">
        <v>648</v>
      </c>
      <c r="C59" s="358"/>
      <c r="D59" s="352"/>
      <c r="E59" s="281">
        <v>437.93</v>
      </c>
      <c r="F59" s="359">
        <v>437.93</v>
      </c>
    </row>
    <row r="60" spans="1:6" ht="15.75" thickBot="1" x14ac:dyDescent="0.3">
      <c r="B60" s="104"/>
      <c r="C60" s="282"/>
      <c r="D60" s="283"/>
      <c r="E60" s="360"/>
      <c r="F60" s="361"/>
    </row>
    <row r="61" spans="1:6" ht="15.75" thickBot="1" x14ac:dyDescent="0.3">
      <c r="A61" s="97"/>
      <c r="B61" s="175" t="s">
        <v>353</v>
      </c>
      <c r="C61" s="362">
        <f t="shared" ref="C61:D61" si="0">SUM(C37:C59)</f>
        <v>1266540.1399999999</v>
      </c>
      <c r="D61" s="362">
        <f t="shared" si="0"/>
        <v>0</v>
      </c>
      <c r="E61" s="362">
        <f>SUM(E37:E59)</f>
        <v>78114655.840000004</v>
      </c>
      <c r="F61" s="362">
        <f>SUM(F37:F59)</f>
        <v>64325570.490000002</v>
      </c>
    </row>
    <row r="62" spans="1:6" x14ac:dyDescent="0.25">
      <c r="A62" s="97"/>
      <c r="B62" s="99"/>
      <c r="C62" s="284"/>
      <c r="D62" s="351"/>
      <c r="E62" s="353"/>
      <c r="F62" s="354"/>
    </row>
    <row r="63" spans="1:6" x14ac:dyDescent="0.25">
      <c r="A63" s="97" t="s">
        <v>343</v>
      </c>
      <c r="B63" s="99" t="s">
        <v>499</v>
      </c>
      <c r="C63" s="280">
        <v>15859761.060000001</v>
      </c>
      <c r="D63" s="352"/>
      <c r="E63" s="280"/>
      <c r="F63" s="285"/>
    </row>
    <row r="64" spans="1:6" x14ac:dyDescent="0.25">
      <c r="A64" s="97" t="s">
        <v>344</v>
      </c>
      <c r="B64" s="99" t="s">
        <v>500</v>
      </c>
      <c r="C64" s="280"/>
      <c r="D64" s="286"/>
      <c r="E64" s="280"/>
      <c r="F64" s="285"/>
    </row>
    <row r="65" spans="1:6" x14ac:dyDescent="0.25">
      <c r="A65" s="97" t="s">
        <v>345</v>
      </c>
      <c r="B65" s="99" t="s">
        <v>501</v>
      </c>
      <c r="C65" s="280">
        <v>5090644.84</v>
      </c>
      <c r="D65" s="352">
        <v>5090644.84</v>
      </c>
      <c r="E65" s="280">
        <v>31205840.43</v>
      </c>
      <c r="F65" s="285"/>
    </row>
    <row r="66" spans="1:6" x14ac:dyDescent="0.25">
      <c r="A66" s="97" t="s">
        <v>346</v>
      </c>
      <c r="B66" s="99" t="s">
        <v>502</v>
      </c>
      <c r="C66" s="280">
        <v>2153228.96</v>
      </c>
      <c r="D66" s="352">
        <v>2153228.96</v>
      </c>
      <c r="E66" s="280">
        <v>884290.84</v>
      </c>
      <c r="F66" s="285"/>
    </row>
    <row r="67" spans="1:6" x14ac:dyDescent="0.25">
      <c r="A67" s="97" t="s">
        <v>347</v>
      </c>
      <c r="B67" s="99" t="s">
        <v>354</v>
      </c>
      <c r="C67" s="280">
        <v>544793</v>
      </c>
      <c r="D67" s="352"/>
      <c r="E67" s="280">
        <v>8525289.0099999998</v>
      </c>
      <c r="F67" s="285">
        <v>8525289.0099999998</v>
      </c>
    </row>
    <row r="68" spans="1:6" x14ac:dyDescent="0.25">
      <c r="A68" s="83" t="s">
        <v>349</v>
      </c>
      <c r="B68" s="99" t="s">
        <v>355</v>
      </c>
      <c r="C68" s="280"/>
      <c r="D68" s="286"/>
      <c r="E68" s="280"/>
      <c r="F68" s="285"/>
    </row>
    <row r="69" spans="1:6" x14ac:dyDescent="0.25">
      <c r="A69" s="83" t="s">
        <v>351</v>
      </c>
      <c r="B69" s="99" t="s">
        <v>356</v>
      </c>
      <c r="C69" s="280"/>
      <c r="D69" s="286"/>
      <c r="E69" s="280">
        <v>4229754.3600000003</v>
      </c>
      <c r="F69" s="285">
        <v>4229754.3600000003</v>
      </c>
    </row>
    <row r="70" spans="1:6" x14ac:dyDescent="0.25">
      <c r="B70" s="104" t="s">
        <v>578</v>
      </c>
      <c r="C70" s="280"/>
      <c r="D70" s="286"/>
      <c r="E70" s="280"/>
      <c r="F70" s="285"/>
    </row>
    <row r="71" spans="1:6" x14ac:dyDescent="0.25">
      <c r="B71" s="154" t="s">
        <v>578</v>
      </c>
      <c r="C71" s="280"/>
      <c r="D71" s="286"/>
      <c r="E71" s="280"/>
      <c r="F71" s="285"/>
    </row>
    <row r="72" spans="1:6" x14ac:dyDescent="0.25">
      <c r="A72" s="97" t="s">
        <v>322</v>
      </c>
      <c r="B72" s="104" t="s">
        <v>357</v>
      </c>
      <c r="C72" s="280">
        <v>81309752.219999999</v>
      </c>
      <c r="D72" s="286"/>
      <c r="E72" s="280"/>
      <c r="F72" s="285"/>
    </row>
    <row r="73" spans="1:6" x14ac:dyDescent="0.25">
      <c r="A73" s="97" t="s">
        <v>323</v>
      </c>
      <c r="B73" s="104" t="s">
        <v>358</v>
      </c>
      <c r="C73" s="280"/>
      <c r="D73" s="286"/>
      <c r="E73" s="280"/>
      <c r="F73" s="285"/>
    </row>
    <row r="74" spans="1:6" x14ac:dyDescent="0.25">
      <c r="A74" s="97" t="s">
        <v>325</v>
      </c>
      <c r="B74" s="104" t="s">
        <v>359</v>
      </c>
      <c r="C74" s="280"/>
      <c r="D74" s="286"/>
      <c r="E74" s="280"/>
      <c r="F74" s="285"/>
    </row>
    <row r="75" spans="1:6" x14ac:dyDescent="0.25">
      <c r="A75" s="97" t="s">
        <v>327</v>
      </c>
      <c r="B75" s="104" t="s">
        <v>503</v>
      </c>
      <c r="C75" s="280">
        <v>323679.65000000002</v>
      </c>
      <c r="D75" s="352">
        <v>323679.65000000002</v>
      </c>
      <c r="E75" s="280"/>
      <c r="F75" s="285"/>
    </row>
    <row r="76" spans="1:6" x14ac:dyDescent="0.25">
      <c r="A76" s="97" t="s">
        <v>329</v>
      </c>
      <c r="B76" s="99" t="s">
        <v>504</v>
      </c>
      <c r="C76" s="280">
        <v>308720.57</v>
      </c>
      <c r="D76" s="352">
        <v>308720.57</v>
      </c>
      <c r="E76" s="280"/>
      <c r="F76" s="285"/>
    </row>
    <row r="77" spans="1:6" x14ac:dyDescent="0.25">
      <c r="A77" s="83" t="s">
        <v>331</v>
      </c>
      <c r="B77" s="99" t="s">
        <v>505</v>
      </c>
      <c r="C77" s="280">
        <v>5697101.2800000003</v>
      </c>
      <c r="D77" s="352">
        <v>5697101.2800000003</v>
      </c>
      <c r="E77" s="280">
        <v>24971439.120000001</v>
      </c>
      <c r="F77" s="285"/>
    </row>
    <row r="78" spans="1:6" x14ac:dyDescent="0.25">
      <c r="A78" s="83" t="s">
        <v>332</v>
      </c>
      <c r="B78" s="99" t="s">
        <v>360</v>
      </c>
      <c r="C78" s="280">
        <v>1835552.3</v>
      </c>
      <c r="D78" s="352">
        <v>1835552.3</v>
      </c>
      <c r="E78" s="280"/>
      <c r="F78" s="285"/>
    </row>
    <row r="79" spans="1:6" x14ac:dyDescent="0.25">
      <c r="A79" s="83" t="s">
        <v>334</v>
      </c>
      <c r="B79" s="171" t="s">
        <v>506</v>
      </c>
      <c r="C79" s="280">
        <v>12526.81</v>
      </c>
      <c r="D79" s="352">
        <v>12526.81</v>
      </c>
      <c r="E79" s="280"/>
      <c r="F79" s="285"/>
    </row>
    <row r="80" spans="1:6" x14ac:dyDescent="0.25">
      <c r="A80" s="97" t="s">
        <v>336</v>
      </c>
      <c r="B80" s="99" t="s">
        <v>361</v>
      </c>
      <c r="C80" s="280">
        <v>4447072.79</v>
      </c>
      <c r="D80" s="352"/>
      <c r="E80" s="280"/>
      <c r="F80" s="285"/>
    </row>
    <row r="81" spans="1:6" x14ac:dyDescent="0.25">
      <c r="A81" s="97" t="s">
        <v>338</v>
      </c>
      <c r="B81" s="99" t="s">
        <v>362</v>
      </c>
      <c r="C81" s="280"/>
      <c r="D81" s="286"/>
      <c r="E81" s="280"/>
      <c r="F81" s="285"/>
    </row>
    <row r="82" spans="1:6" x14ac:dyDescent="0.25">
      <c r="A82" s="97" t="s">
        <v>340</v>
      </c>
      <c r="B82" s="99" t="s">
        <v>363</v>
      </c>
      <c r="C82" s="280"/>
      <c r="D82" s="286"/>
      <c r="E82" s="280">
        <v>4278266.8600000003</v>
      </c>
      <c r="F82" s="285">
        <v>4278266.8600000003</v>
      </c>
    </row>
    <row r="83" spans="1:6" x14ac:dyDescent="0.25">
      <c r="A83" s="83" t="s">
        <v>342</v>
      </c>
      <c r="B83" s="99" t="s">
        <v>364</v>
      </c>
      <c r="C83" s="280"/>
      <c r="D83" s="286"/>
      <c r="E83" s="280"/>
      <c r="F83" s="285"/>
    </row>
    <row r="84" spans="1:6" x14ac:dyDescent="0.25">
      <c r="B84" s="365" t="s">
        <v>665</v>
      </c>
      <c r="C84" s="281">
        <v>1577.45</v>
      </c>
      <c r="D84" s="363"/>
      <c r="E84" s="280"/>
      <c r="F84" s="285"/>
    </row>
    <row r="85" spans="1:6" ht="15.75" thickBot="1" x14ac:dyDescent="0.3">
      <c r="B85" s="99"/>
      <c r="C85" s="287"/>
      <c r="D85" s="288"/>
      <c r="E85" s="360"/>
      <c r="F85" s="361"/>
    </row>
    <row r="86" spans="1:6" ht="15.75" thickBot="1" x14ac:dyDescent="0.3">
      <c r="A86" s="105"/>
      <c r="B86" s="106" t="s">
        <v>353</v>
      </c>
      <c r="C86" s="364">
        <f t="shared" ref="C86:D86" si="1">SUM(C63:C85)</f>
        <v>117584410.93000001</v>
      </c>
      <c r="D86" s="364">
        <f t="shared" si="1"/>
        <v>15421454.410000002</v>
      </c>
      <c r="E86" s="364">
        <f>SUM(E63:E85)</f>
        <v>74094880.620000005</v>
      </c>
      <c r="F86" s="364">
        <f>SUM(F63:F85)</f>
        <v>17033310.23</v>
      </c>
    </row>
    <row r="87" spans="1:6" ht="15.75" thickBot="1" x14ac:dyDescent="0.3">
      <c r="A87" s="105"/>
      <c r="B87" s="107" t="s">
        <v>365</v>
      </c>
      <c r="C87" s="227">
        <f>C86-C61</f>
        <v>116317870.79000001</v>
      </c>
      <c r="D87" s="228">
        <f>D86-D61</f>
        <v>15421454.410000002</v>
      </c>
      <c r="E87" s="227">
        <f>E86-E61</f>
        <v>-4019775.2199999988</v>
      </c>
      <c r="F87" s="228">
        <f>+F61-F86</f>
        <v>47292260.260000005</v>
      </c>
    </row>
    <row r="88" spans="1:6" ht="16.5" thickTop="1" thickBot="1" x14ac:dyDescent="0.3">
      <c r="A88" s="105"/>
      <c r="B88" s="107" t="s">
        <v>366</v>
      </c>
      <c r="C88" s="108"/>
      <c r="D88" s="109">
        <f>C87+D87</f>
        <v>131739325.2</v>
      </c>
      <c r="E88" s="108"/>
      <c r="F88" s="109">
        <f>E87+F87</f>
        <v>43272485.040000007</v>
      </c>
    </row>
    <row r="89" spans="1:6" x14ac:dyDescent="0.25">
      <c r="C89" s="86"/>
      <c r="D89" s="85"/>
    </row>
    <row r="90" spans="1:6" x14ac:dyDescent="0.25">
      <c r="C90" s="248"/>
      <c r="D90" s="247"/>
    </row>
    <row r="91" spans="1:6" x14ac:dyDescent="0.25">
      <c r="B91" s="138">
        <v>45124</v>
      </c>
      <c r="C91" s="267"/>
      <c r="D91" s="268"/>
    </row>
  </sheetData>
  <mergeCells count="4">
    <mergeCell ref="C3:D3"/>
    <mergeCell ref="C35:D35"/>
    <mergeCell ref="E3:F3"/>
    <mergeCell ref="E35:F35"/>
  </mergeCells>
  <pageMargins left="0.70866141732283472" right="0.70866141732283472" top="0.39370078740157483" bottom="0.39370078740157483" header="0.31496062992125984" footer="0.31496062992125984"/>
  <pageSetup scale="52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topLeftCell="A31" zoomScaleNormal="100" workbookViewId="0">
      <selection activeCell="A43" sqref="A43"/>
    </sheetView>
  </sheetViews>
  <sheetFormatPr baseColWidth="10" defaultRowHeight="15" x14ac:dyDescent="0.25"/>
  <cols>
    <col min="1" max="1" width="66.28515625" style="158" customWidth="1"/>
    <col min="2" max="2" width="3.7109375" style="158" customWidth="1"/>
    <col min="3" max="3" width="22.7109375" customWidth="1"/>
  </cols>
  <sheetData>
    <row r="1" spans="1:3" x14ac:dyDescent="0.25">
      <c r="A1" s="198"/>
      <c r="B1" s="198"/>
    </row>
    <row r="2" spans="1:3" x14ac:dyDescent="0.25">
      <c r="A2" s="198"/>
      <c r="B2" s="198"/>
      <c r="C2" s="229"/>
    </row>
    <row r="3" spans="1:3" ht="18.75" x14ac:dyDescent="0.3">
      <c r="A3" s="375" t="s">
        <v>454</v>
      </c>
      <c r="B3" s="375"/>
      <c r="C3" s="375"/>
    </row>
    <row r="4" spans="1:3" ht="18.75" x14ac:dyDescent="0.3">
      <c r="A4" s="375" t="s">
        <v>455</v>
      </c>
      <c r="B4" s="375"/>
      <c r="C4" s="375"/>
    </row>
    <row r="5" spans="1:3" ht="18.75" x14ac:dyDescent="0.3">
      <c r="A5" s="375" t="s">
        <v>668</v>
      </c>
      <c r="B5" s="375"/>
      <c r="C5" s="375"/>
    </row>
    <row r="6" spans="1:3" ht="15.75" x14ac:dyDescent="0.25">
      <c r="A6" s="394" t="s">
        <v>448</v>
      </c>
      <c r="B6" s="394"/>
      <c r="C6" s="394"/>
    </row>
    <row r="7" spans="1:3" ht="15.75" x14ac:dyDescent="0.25">
      <c r="A7" s="199"/>
      <c r="B7" s="199"/>
      <c r="C7" s="199"/>
    </row>
    <row r="8" spans="1:3" x14ac:dyDescent="0.25">
      <c r="A8" s="197"/>
      <c r="B8" s="197"/>
      <c r="C8" s="230"/>
    </row>
    <row r="9" spans="1:3" x14ac:dyDescent="0.25">
      <c r="A9" s="159" t="s">
        <v>456</v>
      </c>
      <c r="B9" s="159"/>
      <c r="C9" s="158"/>
    </row>
    <row r="10" spans="1:3" x14ac:dyDescent="0.25">
      <c r="A10" s="160" t="s">
        <v>457</v>
      </c>
      <c r="B10" s="160"/>
      <c r="C10" s="158"/>
    </row>
    <row r="11" spans="1:3" x14ac:dyDescent="0.25">
      <c r="A11" s="161" t="s">
        <v>458</v>
      </c>
      <c r="B11" s="161"/>
      <c r="C11" s="244">
        <v>150146820.44</v>
      </c>
    </row>
    <row r="12" spans="1:3" hidden="1" x14ac:dyDescent="0.25">
      <c r="A12" s="161" t="s">
        <v>551</v>
      </c>
      <c r="B12" s="161"/>
      <c r="C12" s="244">
        <v>0</v>
      </c>
    </row>
    <row r="13" spans="1:3" x14ac:dyDescent="0.25">
      <c r="A13" s="161" t="s">
        <v>13</v>
      </c>
      <c r="B13" s="162"/>
      <c r="C13" s="244">
        <v>7450088.29</v>
      </c>
    </row>
    <row r="14" spans="1:3" x14ac:dyDescent="0.25">
      <c r="A14" s="161" t="s">
        <v>15</v>
      </c>
      <c r="B14" s="161"/>
      <c r="C14" s="244">
        <v>2742023.6</v>
      </c>
    </row>
    <row r="15" spans="1:3" x14ac:dyDescent="0.25">
      <c r="A15" s="162" t="s">
        <v>28</v>
      </c>
      <c r="B15" s="162"/>
      <c r="C15" s="269">
        <v>1866764.49</v>
      </c>
    </row>
    <row r="16" spans="1:3" x14ac:dyDescent="0.25">
      <c r="A16" s="160" t="s">
        <v>459</v>
      </c>
      <c r="B16" s="160"/>
      <c r="C16" s="163">
        <v>162205696.81999999</v>
      </c>
    </row>
    <row r="17" spans="1:3" x14ac:dyDescent="0.25">
      <c r="A17" s="160"/>
      <c r="B17" s="160"/>
      <c r="C17" s="158"/>
    </row>
    <row r="18" spans="1:3" x14ac:dyDescent="0.25">
      <c r="A18" s="160" t="s">
        <v>460</v>
      </c>
      <c r="B18" s="160"/>
      <c r="C18" s="164">
        <v>278523567.61000001</v>
      </c>
    </row>
    <row r="19" spans="1:3" x14ac:dyDescent="0.25">
      <c r="A19" s="160"/>
      <c r="B19" s="160"/>
      <c r="C19" s="158"/>
    </row>
    <row r="20" spans="1:3" x14ac:dyDescent="0.25">
      <c r="A20" s="159" t="s">
        <v>461</v>
      </c>
      <c r="B20" s="159"/>
      <c r="C20" s="158"/>
    </row>
    <row r="21" spans="1:3" x14ac:dyDescent="0.25">
      <c r="A21" s="160" t="s">
        <v>462</v>
      </c>
      <c r="B21" s="160"/>
      <c r="C21" s="158"/>
    </row>
    <row r="22" spans="1:3" x14ac:dyDescent="0.25">
      <c r="A22" s="162" t="s">
        <v>463</v>
      </c>
      <c r="B22" s="162"/>
      <c r="C22" s="244">
        <v>122066615.19999999</v>
      </c>
    </row>
    <row r="23" spans="1:3" x14ac:dyDescent="0.25">
      <c r="A23" s="162" t="s">
        <v>464</v>
      </c>
      <c r="B23" s="162"/>
      <c r="C23" s="244">
        <v>7745325.7599999998</v>
      </c>
    </row>
    <row r="24" spans="1:3" x14ac:dyDescent="0.25">
      <c r="A24" s="162" t="s">
        <v>465</v>
      </c>
      <c r="B24" s="162"/>
      <c r="C24" s="244">
        <v>41274701.830000006</v>
      </c>
    </row>
    <row r="25" spans="1:3" x14ac:dyDescent="0.25">
      <c r="A25" s="162" t="s">
        <v>466</v>
      </c>
      <c r="B25" s="162"/>
      <c r="C25" s="244">
        <v>1846455.64</v>
      </c>
    </row>
    <row r="26" spans="1:3" x14ac:dyDescent="0.25">
      <c r="A26" s="162" t="s">
        <v>467</v>
      </c>
      <c r="B26" s="162"/>
      <c r="C26" s="244">
        <v>1015000</v>
      </c>
    </row>
    <row r="27" spans="1:3" x14ac:dyDescent="0.25">
      <c r="A27" s="160" t="s">
        <v>468</v>
      </c>
      <c r="B27" s="160"/>
      <c r="C27" s="270">
        <v>173948098.42999998</v>
      </c>
    </row>
    <row r="28" spans="1:3" x14ac:dyDescent="0.25">
      <c r="A28" s="160"/>
      <c r="B28" s="160"/>
      <c r="C28" s="158"/>
    </row>
    <row r="29" spans="1:3" x14ac:dyDescent="0.25">
      <c r="A29" s="160" t="s">
        <v>469</v>
      </c>
      <c r="B29" s="160"/>
      <c r="C29" s="158"/>
    </row>
    <row r="30" spans="1:3" x14ac:dyDescent="0.25">
      <c r="A30" s="162" t="s">
        <v>666</v>
      </c>
      <c r="B30" s="162"/>
      <c r="C30" s="366">
        <v>16110016.390000001</v>
      </c>
    </row>
    <row r="31" spans="1:3" x14ac:dyDescent="0.25">
      <c r="A31" s="162" t="s">
        <v>667</v>
      </c>
      <c r="B31" s="162"/>
      <c r="C31" s="366">
        <v>531711.01</v>
      </c>
    </row>
    <row r="32" spans="1:3" x14ac:dyDescent="0.25">
      <c r="A32" s="162" t="s">
        <v>470</v>
      </c>
      <c r="B32" s="162"/>
      <c r="C32" s="244">
        <v>2257417.9699999997</v>
      </c>
    </row>
    <row r="33" spans="1:3" x14ac:dyDescent="0.25">
      <c r="A33" s="160" t="s">
        <v>471</v>
      </c>
      <c r="B33" s="160"/>
      <c r="C33" s="164">
        <v>18899145.370000001</v>
      </c>
    </row>
    <row r="34" spans="1:3" x14ac:dyDescent="0.25">
      <c r="A34" s="160"/>
      <c r="B34" s="160"/>
      <c r="C34" s="368"/>
    </row>
    <row r="35" spans="1:3" x14ac:dyDescent="0.25">
      <c r="A35" s="160" t="s">
        <v>643</v>
      </c>
      <c r="B35" s="160"/>
      <c r="C35" s="164">
        <v>192847243.79999998</v>
      </c>
    </row>
    <row r="36" spans="1:3" x14ac:dyDescent="0.25">
      <c r="A36" s="160"/>
      <c r="B36" s="160"/>
      <c r="C36" s="158"/>
    </row>
    <row r="37" spans="1:3" x14ac:dyDescent="0.25">
      <c r="A37" s="160" t="s">
        <v>472</v>
      </c>
      <c r="B37" s="160"/>
      <c r="C37" s="369">
        <v>85676323.810000181</v>
      </c>
    </row>
    <row r="38" spans="1:3" x14ac:dyDescent="0.25">
      <c r="A38" s="160" t="s">
        <v>473</v>
      </c>
      <c r="B38" s="160"/>
      <c r="C38" s="245">
        <v>1157107050.6999998</v>
      </c>
    </row>
    <row r="39" spans="1:3" ht="15.75" thickBot="1" x14ac:dyDescent="0.3">
      <c r="A39" s="160" t="s">
        <v>474</v>
      </c>
      <c r="B39" s="160"/>
      <c r="C39" s="272">
        <v>1242783374.51</v>
      </c>
    </row>
    <row r="40" spans="1:3" ht="15.75" thickTop="1" x14ac:dyDescent="0.25">
      <c r="C40" s="158"/>
    </row>
    <row r="41" spans="1:3" x14ac:dyDescent="0.25">
      <c r="C41" s="158"/>
    </row>
    <row r="42" spans="1:3" x14ac:dyDescent="0.25">
      <c r="A42" s="367">
        <v>45124</v>
      </c>
      <c r="C42" s="158"/>
    </row>
  </sheetData>
  <mergeCells count="4">
    <mergeCell ref="A6:C6"/>
    <mergeCell ref="A3:C3"/>
    <mergeCell ref="A4:C4"/>
    <mergeCell ref="A5:C5"/>
  </mergeCells>
  <printOptions horizontalCentered="1"/>
  <pageMargins left="0.39370078740157483" right="0.39370078740157483" top="0.39370078740157483" bottom="0.3937007874015748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5"/>
  <sheetViews>
    <sheetView topLeftCell="A37" zoomScaleNormal="100" workbookViewId="0">
      <selection activeCell="A45" sqref="A45"/>
    </sheetView>
  </sheetViews>
  <sheetFormatPr baseColWidth="10" defaultRowHeight="15" x14ac:dyDescent="0.25"/>
  <cols>
    <col min="1" max="1" width="66.28515625" customWidth="1"/>
    <col min="2" max="2" width="3.7109375" customWidth="1"/>
    <col min="3" max="3" width="18.85546875" customWidth="1"/>
  </cols>
  <sheetData>
    <row r="2" spans="1:15" s="158" customFormat="1" ht="18.75" x14ac:dyDescent="0.3">
      <c r="A2" s="375" t="s">
        <v>454</v>
      </c>
      <c r="B2" s="375"/>
      <c r="C2" s="375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</row>
    <row r="3" spans="1:15" s="158" customFormat="1" ht="18.75" x14ac:dyDescent="0.3">
      <c r="A3" s="375" t="s">
        <v>455</v>
      </c>
      <c r="B3" s="375"/>
      <c r="C3" s="375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</row>
    <row r="4" spans="1:15" s="158" customFormat="1" ht="18.75" x14ac:dyDescent="0.3">
      <c r="A4" s="375" t="s">
        <v>668</v>
      </c>
      <c r="B4" s="375"/>
      <c r="C4" s="375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0"/>
    </row>
    <row r="5" spans="1:15" s="158" customFormat="1" ht="18.75" x14ac:dyDescent="0.3">
      <c r="A5" s="375" t="s">
        <v>669</v>
      </c>
      <c r="B5" s="375"/>
      <c r="C5" s="375"/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370"/>
      <c r="O5" s="370"/>
    </row>
    <row r="6" spans="1:15" s="158" customFormat="1" ht="18.75" x14ac:dyDescent="0.3">
      <c r="A6" s="375" t="s">
        <v>448</v>
      </c>
      <c r="B6" s="375"/>
      <c r="C6" s="375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</row>
    <row r="7" spans="1:15" s="158" customFormat="1" ht="15.75" x14ac:dyDescent="0.25">
      <c r="A7" s="371"/>
      <c r="B7" s="371"/>
      <c r="C7" s="371"/>
      <c r="D7" s="371"/>
      <c r="E7" s="371"/>
      <c r="F7" s="371"/>
      <c r="G7" s="371"/>
      <c r="H7" s="371"/>
      <c r="I7" s="371"/>
      <c r="J7" s="371"/>
      <c r="K7" s="371"/>
      <c r="L7" s="371"/>
      <c r="M7" s="371"/>
      <c r="N7" s="371"/>
      <c r="O7" s="371"/>
    </row>
    <row r="8" spans="1:15" x14ac:dyDescent="0.25">
      <c r="A8" s="159" t="s">
        <v>456</v>
      </c>
      <c r="B8" s="159"/>
      <c r="C8" s="158"/>
    </row>
    <row r="9" spans="1:15" x14ac:dyDescent="0.25">
      <c r="A9" s="160" t="s">
        <v>457</v>
      </c>
      <c r="B9" s="160"/>
      <c r="C9" s="158"/>
    </row>
    <row r="10" spans="1:15" x14ac:dyDescent="0.25">
      <c r="A10" s="161" t="s">
        <v>458</v>
      </c>
      <c r="B10" s="161"/>
      <c r="C10" s="244">
        <v>905864989.52999997</v>
      </c>
    </row>
    <row r="11" spans="1:15" x14ac:dyDescent="0.25">
      <c r="A11" s="161" t="s">
        <v>551</v>
      </c>
      <c r="B11" s="161"/>
      <c r="C11" s="244">
        <v>318656398.5</v>
      </c>
    </row>
    <row r="12" spans="1:15" x14ac:dyDescent="0.25">
      <c r="A12" s="161" t="s">
        <v>13</v>
      </c>
      <c r="B12" s="162"/>
      <c r="C12" s="244">
        <v>39037161.749999993</v>
      </c>
    </row>
    <row r="13" spans="1:15" x14ac:dyDescent="0.25">
      <c r="A13" s="161" t="s">
        <v>15</v>
      </c>
      <c r="B13" s="161"/>
      <c r="C13" s="244">
        <v>13616954.799999999</v>
      </c>
    </row>
    <row r="14" spans="1:15" x14ac:dyDescent="0.25">
      <c r="A14" s="162" t="s">
        <v>28</v>
      </c>
      <c r="B14" s="162"/>
      <c r="C14" s="269">
        <v>85846484.389999986</v>
      </c>
    </row>
    <row r="15" spans="1:15" x14ac:dyDescent="0.25">
      <c r="A15" s="160" t="s">
        <v>459</v>
      </c>
      <c r="B15" s="160"/>
      <c r="C15" s="163">
        <v>1363021988.9699998</v>
      </c>
    </row>
    <row r="16" spans="1:15" x14ac:dyDescent="0.25">
      <c r="A16" s="160"/>
      <c r="B16" s="160"/>
      <c r="C16" s="158"/>
    </row>
    <row r="17" spans="1:3" x14ac:dyDescent="0.25">
      <c r="A17" s="160" t="s">
        <v>460</v>
      </c>
      <c r="B17" s="160"/>
      <c r="C17" s="164">
        <v>1363021988.9699998</v>
      </c>
    </row>
    <row r="18" spans="1:3" x14ac:dyDescent="0.25">
      <c r="A18" s="160"/>
      <c r="B18" s="160"/>
      <c r="C18" s="158"/>
    </row>
    <row r="19" spans="1:3" x14ac:dyDescent="0.25">
      <c r="A19" s="159" t="s">
        <v>461</v>
      </c>
      <c r="B19" s="159"/>
      <c r="C19" s="158"/>
    </row>
    <row r="20" spans="1:3" x14ac:dyDescent="0.25">
      <c r="A20" s="160" t="s">
        <v>462</v>
      </c>
      <c r="B20" s="160"/>
      <c r="C20" s="158"/>
    </row>
    <row r="21" spans="1:3" x14ac:dyDescent="0.25">
      <c r="A21" s="162" t="s">
        <v>463</v>
      </c>
      <c r="B21" s="162"/>
      <c r="C21" s="244">
        <v>483771541.16999996</v>
      </c>
    </row>
    <row r="22" spans="1:3" x14ac:dyDescent="0.25">
      <c r="A22" s="162" t="s">
        <v>464</v>
      </c>
      <c r="B22" s="162"/>
      <c r="C22" s="244">
        <v>46932445.229999997</v>
      </c>
    </row>
    <row r="23" spans="1:3" x14ac:dyDescent="0.25">
      <c r="A23" s="162" t="s">
        <v>465</v>
      </c>
      <c r="B23" s="162"/>
      <c r="C23" s="244">
        <v>199950794.37000003</v>
      </c>
    </row>
    <row r="24" spans="1:3" x14ac:dyDescent="0.25">
      <c r="A24" s="162" t="s">
        <v>466</v>
      </c>
      <c r="B24" s="162"/>
      <c r="C24" s="244">
        <v>12253836.33</v>
      </c>
    </row>
    <row r="25" spans="1:3" x14ac:dyDescent="0.25">
      <c r="A25" s="162" t="s">
        <v>467</v>
      </c>
      <c r="B25" s="162"/>
      <c r="C25" s="244">
        <v>10730939.939999999</v>
      </c>
    </row>
    <row r="26" spans="1:3" x14ac:dyDescent="0.25">
      <c r="A26" s="160" t="s">
        <v>468</v>
      </c>
      <c r="B26" s="160"/>
      <c r="C26" s="270">
        <v>753639557.04000008</v>
      </c>
    </row>
    <row r="27" spans="1:3" x14ac:dyDescent="0.25">
      <c r="A27" s="160"/>
      <c r="B27" s="160"/>
      <c r="C27" s="158"/>
    </row>
    <row r="28" spans="1:3" x14ac:dyDescent="0.25">
      <c r="A28" s="160" t="s">
        <v>469</v>
      </c>
      <c r="B28" s="160"/>
      <c r="C28" s="158"/>
    </row>
    <row r="29" spans="1:3" x14ac:dyDescent="0.25">
      <c r="A29" s="162" t="s">
        <v>666</v>
      </c>
      <c r="B29" s="162"/>
      <c r="C29" s="366">
        <v>37332230.850000001</v>
      </c>
    </row>
    <row r="30" spans="1:3" x14ac:dyDescent="0.25">
      <c r="A30" s="162" t="s">
        <v>667</v>
      </c>
      <c r="B30" s="162"/>
      <c r="C30" s="366">
        <v>3487852.84</v>
      </c>
    </row>
    <row r="31" spans="1:3" x14ac:dyDescent="0.25">
      <c r="A31" s="162" t="s">
        <v>470</v>
      </c>
      <c r="B31" s="162"/>
      <c r="C31" s="244">
        <v>14198995.190000001</v>
      </c>
    </row>
    <row r="32" spans="1:3" x14ac:dyDescent="0.25">
      <c r="A32" s="160" t="s">
        <v>471</v>
      </c>
      <c r="B32" s="160"/>
      <c r="C32" s="164">
        <v>55019078.879999995</v>
      </c>
    </row>
    <row r="33" spans="1:3" x14ac:dyDescent="0.25">
      <c r="A33" s="160"/>
      <c r="B33" s="160"/>
      <c r="C33" s="158"/>
    </row>
    <row r="34" spans="1:3" x14ac:dyDescent="0.25">
      <c r="A34" s="160" t="s">
        <v>552</v>
      </c>
      <c r="B34" s="160"/>
      <c r="C34" s="158"/>
    </row>
    <row r="35" spans="1:3" x14ac:dyDescent="0.25">
      <c r="A35" s="162" t="s">
        <v>553</v>
      </c>
      <c r="B35" s="162"/>
      <c r="C35" s="271">
        <v>4019775.2199999988</v>
      </c>
    </row>
    <row r="36" spans="1:3" x14ac:dyDescent="0.25">
      <c r="A36" s="160" t="s">
        <v>554</v>
      </c>
      <c r="B36" s="160"/>
      <c r="C36" s="164">
        <v>4019775.2199999988</v>
      </c>
    </row>
    <row r="37" spans="1:3" x14ac:dyDescent="0.25">
      <c r="A37" s="160"/>
      <c r="B37" s="160"/>
      <c r="C37" s="368"/>
    </row>
    <row r="38" spans="1:3" x14ac:dyDescent="0.25">
      <c r="A38" s="160" t="s">
        <v>643</v>
      </c>
      <c r="B38" s="160"/>
      <c r="C38" s="164">
        <v>812678411.1400001</v>
      </c>
    </row>
    <row r="39" spans="1:3" x14ac:dyDescent="0.25">
      <c r="A39" s="160"/>
      <c r="B39" s="160"/>
      <c r="C39" s="158"/>
    </row>
    <row r="40" spans="1:3" x14ac:dyDescent="0.25">
      <c r="A40" s="160" t="s">
        <v>472</v>
      </c>
      <c r="B40" s="160"/>
      <c r="C40" s="369">
        <v>550343577.82999957</v>
      </c>
    </row>
    <row r="41" spans="1:3" x14ac:dyDescent="0.25">
      <c r="A41" s="160" t="s">
        <v>473</v>
      </c>
      <c r="B41" s="160"/>
      <c r="C41" s="245">
        <v>692439796.67999995</v>
      </c>
    </row>
    <row r="42" spans="1:3" ht="15.75" thickBot="1" x14ac:dyDescent="0.3">
      <c r="A42" s="160" t="s">
        <v>474</v>
      </c>
      <c r="B42" s="160"/>
      <c r="C42" s="272">
        <v>1242783374.5099995</v>
      </c>
    </row>
    <row r="43" spans="1:3" ht="15.75" thickTop="1" x14ac:dyDescent="0.25">
      <c r="A43" s="158"/>
      <c r="B43" s="158"/>
      <c r="C43" s="158"/>
    </row>
    <row r="44" spans="1:3" x14ac:dyDescent="0.25">
      <c r="A44" s="158"/>
      <c r="B44" s="158"/>
      <c r="C44" s="158"/>
    </row>
    <row r="45" spans="1:3" x14ac:dyDescent="0.25">
      <c r="A45" s="367">
        <v>45124</v>
      </c>
      <c r="B45" s="158"/>
      <c r="C45" s="158"/>
    </row>
  </sheetData>
  <mergeCells count="5">
    <mergeCell ref="A2:C2"/>
    <mergeCell ref="A3:C3"/>
    <mergeCell ref="A4:C4"/>
    <mergeCell ref="A5:C5"/>
    <mergeCell ref="A6:C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Transparencia</vt:lpstr>
      <vt:lpstr>Ejecucion</vt:lpstr>
      <vt:lpstr>Variacion</vt:lpstr>
      <vt:lpstr>Flujo Mes</vt:lpstr>
      <vt:lpstr>Flujo Semestre</vt:lpstr>
      <vt:lpstr>'Flujo Mes'!Área_de_impresión</vt:lpstr>
      <vt:lpstr>Transparencia!Área_de_impresión</vt:lpstr>
      <vt:lpstr>Ejecucion!Títulos_a_imprimir</vt:lpstr>
      <vt:lpstr>Transparencia!Títulos_a_imprimir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Moreta</dc:creator>
  <cp:lastModifiedBy>Alexis Cruz Concepcion</cp:lastModifiedBy>
  <cp:lastPrinted>2023-07-18T14:48:13Z</cp:lastPrinted>
  <dcterms:created xsi:type="dcterms:W3CDTF">2022-02-11T21:02:08Z</dcterms:created>
  <dcterms:modified xsi:type="dcterms:W3CDTF">2023-07-18T14:50:41Z</dcterms:modified>
</cp:coreProperties>
</file>