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rosario\Desktop\"/>
    </mc:Choice>
  </mc:AlternateContent>
  <bookViews>
    <workbookView xWindow="0" yWindow="0" windowWidth="20490" windowHeight="7755"/>
  </bookViews>
  <sheets>
    <sheet name="Especificaciones Tecnica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1" l="1"/>
  <c r="F121" i="1"/>
  <c r="F120" i="1"/>
  <c r="F119" i="1"/>
  <c r="F118" i="1"/>
  <c r="A118" i="1"/>
  <c r="A119" i="1" s="1"/>
  <c r="A120" i="1" s="1"/>
  <c r="A121" i="1" s="1"/>
  <c r="A122" i="1" s="1"/>
  <c r="F115" i="1"/>
  <c r="F114" i="1"/>
  <c r="F113" i="1"/>
  <c r="F112" i="1"/>
  <c r="G116" i="1" s="1"/>
  <c r="A112" i="1"/>
  <c r="A113" i="1" s="1"/>
  <c r="A114" i="1" s="1"/>
  <c r="A115" i="1" s="1"/>
  <c r="F73" i="1"/>
  <c r="C72" i="1"/>
  <c r="F72" i="1" s="1"/>
  <c r="C71" i="1"/>
  <c r="F71" i="1" s="1"/>
  <c r="A71" i="1"/>
  <c r="A72" i="1" s="1"/>
  <c r="A73" i="1" s="1"/>
  <c r="F68" i="1"/>
  <c r="F67" i="1"/>
  <c r="A67" i="1"/>
  <c r="A68" i="1" s="1"/>
  <c r="F64" i="1"/>
  <c r="F63" i="1"/>
  <c r="A63" i="1"/>
  <c r="A64" i="1" s="1"/>
  <c r="F60" i="1"/>
  <c r="F59" i="1"/>
  <c r="A59" i="1"/>
  <c r="A60" i="1" s="1"/>
  <c r="G69" i="1" l="1"/>
  <c r="G123" i="1"/>
  <c r="G74" i="1"/>
  <c r="G65" i="1"/>
  <c r="G61" i="1"/>
  <c r="G195" i="1"/>
  <c r="A194" i="1"/>
  <c r="F191" i="1"/>
  <c r="F190" i="1"/>
  <c r="F189" i="1"/>
  <c r="A189" i="1"/>
  <c r="A190" i="1" s="1"/>
  <c r="A191" i="1" s="1"/>
  <c r="F186" i="1"/>
  <c r="F185" i="1"/>
  <c r="F184" i="1"/>
  <c r="G187" i="1" s="1"/>
  <c r="A184" i="1"/>
  <c r="A185" i="1" s="1"/>
  <c r="A186" i="1" s="1"/>
  <c r="F181" i="1"/>
  <c r="F180" i="1"/>
  <c r="F179" i="1"/>
  <c r="G182" i="1" s="1"/>
  <c r="A179" i="1"/>
  <c r="A180" i="1" s="1"/>
  <c r="A181" i="1" s="1"/>
  <c r="F175" i="1"/>
  <c r="F174" i="1"/>
  <c r="A174" i="1"/>
  <c r="A175" i="1" s="1"/>
  <c r="F171" i="1"/>
  <c r="F170" i="1"/>
  <c r="A170" i="1"/>
  <c r="A171" i="1" s="1"/>
  <c r="F167" i="1"/>
  <c r="F166" i="1"/>
  <c r="C165" i="1"/>
  <c r="F165" i="1" s="1"/>
  <c r="F164" i="1"/>
  <c r="A164" i="1"/>
  <c r="A165" i="1" s="1"/>
  <c r="A167" i="1" s="1"/>
  <c r="F161" i="1"/>
  <c r="F160" i="1"/>
  <c r="F159" i="1"/>
  <c r="F158" i="1"/>
  <c r="F157" i="1"/>
  <c r="A157" i="1"/>
  <c r="A158" i="1" s="1"/>
  <c r="A159" i="1" s="1"/>
  <c r="A160" i="1" s="1"/>
  <c r="A161" i="1" s="1"/>
  <c r="F152" i="1"/>
  <c r="F151" i="1"/>
  <c r="F150" i="1"/>
  <c r="F149" i="1"/>
  <c r="A149" i="1"/>
  <c r="A150" i="1" s="1"/>
  <c r="A151" i="1" s="1"/>
  <c r="A152" i="1" s="1"/>
  <c r="F146" i="1"/>
  <c r="F145" i="1"/>
  <c r="F144" i="1"/>
  <c r="F143" i="1"/>
  <c r="F142" i="1"/>
  <c r="F141" i="1"/>
  <c r="F140" i="1"/>
  <c r="F139" i="1"/>
  <c r="F138" i="1"/>
  <c r="G147" i="1" s="1"/>
  <c r="A138" i="1"/>
  <c r="A139" i="1" s="1"/>
  <c r="A140" i="1" s="1"/>
  <c r="A141" i="1" s="1"/>
  <c r="A142" i="1" s="1"/>
  <c r="A143" i="1" s="1"/>
  <c r="A144" i="1" s="1"/>
  <c r="A145" i="1" s="1"/>
  <c r="A146" i="1" s="1"/>
  <c r="F135" i="1"/>
  <c r="F134" i="1"/>
  <c r="F133" i="1"/>
  <c r="G136" i="1" s="1"/>
  <c r="A133" i="1"/>
  <c r="A134" i="1" s="1"/>
  <c r="A135" i="1" s="1"/>
  <c r="F129" i="1"/>
  <c r="F128" i="1"/>
  <c r="C127" i="1"/>
  <c r="F127" i="1" s="1"/>
  <c r="F126" i="1"/>
  <c r="F125" i="1"/>
  <c r="G130" i="1" s="1"/>
  <c r="A125" i="1"/>
  <c r="A126" i="1" s="1"/>
  <c r="A127" i="1" s="1"/>
  <c r="A128" i="1" s="1"/>
  <c r="A129" i="1" s="1"/>
  <c r="G110" i="1"/>
  <c r="F109" i="1"/>
  <c r="A109" i="1"/>
  <c r="F106" i="1"/>
  <c r="F105" i="1"/>
  <c r="F104" i="1"/>
  <c r="F103" i="1"/>
  <c r="F102" i="1"/>
  <c r="F101" i="1"/>
  <c r="F100" i="1"/>
  <c r="F99" i="1"/>
  <c r="F98" i="1"/>
  <c r="F97" i="1"/>
  <c r="G107" i="1" s="1"/>
  <c r="A97" i="1"/>
  <c r="A98" i="1" s="1"/>
  <c r="A99" i="1" s="1"/>
  <c r="A100" i="1" s="1"/>
  <c r="A101" i="1" s="1"/>
  <c r="A102" i="1" s="1"/>
  <c r="A103" i="1" s="1"/>
  <c r="A104" i="1" s="1"/>
  <c r="A105" i="1" s="1"/>
  <c r="A106" i="1" s="1"/>
  <c r="F94" i="1"/>
  <c r="F93" i="1"/>
  <c r="F92" i="1"/>
  <c r="F91" i="1"/>
  <c r="F90" i="1"/>
  <c r="F89" i="1"/>
  <c r="F88" i="1"/>
  <c r="F87" i="1"/>
  <c r="F86" i="1"/>
  <c r="F85" i="1"/>
  <c r="F84" i="1"/>
  <c r="F83" i="1"/>
  <c r="F82" i="1"/>
  <c r="F81" i="1"/>
  <c r="F80" i="1"/>
  <c r="F79" i="1"/>
  <c r="A79" i="1"/>
  <c r="A80" i="1" s="1"/>
  <c r="A81" i="1" s="1"/>
  <c r="A82" i="1" s="1"/>
  <c r="A83" i="1" s="1"/>
  <c r="A84" i="1" s="1"/>
  <c r="A85" i="1" s="1"/>
  <c r="A86" i="1" s="1"/>
  <c r="A87" i="1" s="1"/>
  <c r="A88" i="1" s="1"/>
  <c r="A89" i="1" s="1"/>
  <c r="A90" i="1" s="1"/>
  <c r="A91" i="1" s="1"/>
  <c r="A92" i="1" s="1"/>
  <c r="A93" i="1" s="1"/>
  <c r="A94" i="1" s="1"/>
  <c r="F76" i="1"/>
  <c r="G77" i="1" s="1"/>
  <c r="A76" i="1"/>
  <c r="F56" i="1"/>
  <c r="C55" i="1"/>
  <c r="F55" i="1" s="1"/>
  <c r="G57" i="1" s="1"/>
  <c r="A55" i="1"/>
  <c r="A56" i="1" s="1"/>
  <c r="F52" i="1"/>
  <c r="F51" i="1"/>
  <c r="F50" i="1"/>
  <c r="F49" i="1"/>
  <c r="F48" i="1"/>
  <c r="F47" i="1"/>
  <c r="A47" i="1"/>
  <c r="A48" i="1" s="1"/>
  <c r="A49" i="1" s="1"/>
  <c r="A50" i="1" s="1"/>
  <c r="A51" i="1" s="1"/>
  <c r="A52" i="1" s="1"/>
  <c r="F44" i="1"/>
  <c r="F43" i="1"/>
  <c r="C42" i="1"/>
  <c r="F42" i="1" s="1"/>
  <c r="F41" i="1"/>
  <c r="G45" i="1" s="1"/>
  <c r="C41" i="1"/>
  <c r="A41" i="1"/>
  <c r="A42" i="1" s="1"/>
  <c r="A43" i="1" s="1"/>
  <c r="A44" i="1" s="1"/>
  <c r="F38" i="1"/>
  <c r="F37" i="1"/>
  <c r="C36" i="1"/>
  <c r="F36" i="1" s="1"/>
  <c r="C35" i="1"/>
  <c r="F35" i="1" s="1"/>
  <c r="F34" i="1"/>
  <c r="F33" i="1"/>
  <c r="C32" i="1"/>
  <c r="F32" i="1" s="1"/>
  <c r="A32" i="1"/>
  <c r="A33" i="1" s="1"/>
  <c r="A34" i="1" s="1"/>
  <c r="A35" i="1" s="1"/>
  <c r="A36" i="1" s="1"/>
  <c r="A37" i="1" s="1"/>
  <c r="A38" i="1" s="1"/>
  <c r="F29" i="1"/>
  <c r="F28" i="1"/>
  <c r="F27" i="1"/>
  <c r="F26" i="1"/>
  <c r="F25" i="1"/>
  <c r="F24" i="1"/>
  <c r="A24" i="1"/>
  <c r="A25" i="1" s="1"/>
  <c r="A26" i="1" s="1"/>
  <c r="A27" i="1" s="1"/>
  <c r="A28" i="1" s="1"/>
  <c r="A29" i="1" s="1"/>
  <c r="F21" i="1"/>
  <c r="F20" i="1"/>
  <c r="F19" i="1"/>
  <c r="F18" i="1"/>
  <c r="F17" i="1"/>
  <c r="A17" i="1"/>
  <c r="A18" i="1" s="1"/>
  <c r="A19" i="1" s="1"/>
  <c r="A20" i="1" s="1"/>
  <c r="A21" i="1" s="1"/>
  <c r="F13" i="1"/>
  <c r="G14" i="1" s="1"/>
  <c r="G162" i="1" l="1"/>
  <c r="G176" i="1"/>
  <c r="G30" i="1"/>
  <c r="G39" i="1"/>
  <c r="G22" i="1"/>
  <c r="G95" i="1"/>
  <c r="G153" i="1"/>
  <c r="A166" i="1"/>
  <c r="G172" i="1"/>
  <c r="G192" i="1"/>
  <c r="G53" i="1"/>
  <c r="G168" i="1"/>
  <c r="G197" i="1" l="1"/>
  <c r="G206" i="1"/>
  <c r="G204" i="1"/>
  <c r="G202" i="1"/>
  <c r="G200" i="1"/>
  <c r="G207" i="1"/>
  <c r="G205" i="1"/>
  <c r="G203" i="1"/>
  <c r="G201" i="1"/>
  <c r="G208" i="1" l="1"/>
  <c r="G210" i="1"/>
  <c r="G212" i="1" s="1"/>
</calcChain>
</file>

<file path=xl/sharedStrings.xml><?xml version="1.0" encoding="utf-8"?>
<sst xmlns="http://schemas.openxmlformats.org/spreadsheetml/2006/main" count="303" uniqueCount="190">
  <si>
    <r>
      <t>No. Item</t>
    </r>
    <r>
      <rPr>
        <sz val="11"/>
        <color indexed="8"/>
        <rFont val="Calibri Light"/>
        <family val="2"/>
      </rPr>
      <t> </t>
    </r>
  </si>
  <si>
    <t xml:space="preserve">Remodelacion de aula, baños, y area adminstrativas </t>
  </si>
  <si>
    <t>Cantidad</t>
  </si>
  <si>
    <t>Unidad de Medida</t>
  </si>
  <si>
    <t>PRECIO UNITARIO RD$</t>
  </si>
  <si>
    <t>TOTAL RD$</t>
  </si>
  <si>
    <t>Código (Rubro)</t>
  </si>
  <si>
    <t>1.00</t>
  </si>
  <si>
    <t>PRELIMINARES</t>
  </si>
  <si>
    <t>Replanteo y Topografía</t>
  </si>
  <si>
    <t>pa</t>
  </si>
  <si>
    <t>EDIFICIO EXISTENTE ACONDICIONAMIENTO</t>
  </si>
  <si>
    <t>Demoliciones, desmontes de puertas, ventanas y apatos sanitarios</t>
  </si>
  <si>
    <t xml:space="preserve">Demolición de Pisos existentes, ceramica de muro </t>
  </si>
  <si>
    <t>P.A</t>
  </si>
  <si>
    <t>Desmontes de Ventanas  existentes</t>
  </si>
  <si>
    <t>ud</t>
  </si>
  <si>
    <t>Desmontes de puertas existentes</t>
  </si>
  <si>
    <t>Desmontes  de aparatos sanitarios</t>
  </si>
  <si>
    <t>Bote de material</t>
  </si>
  <si>
    <t>m3</t>
  </si>
  <si>
    <t>Acondicionamiento de Escaleras</t>
  </si>
  <si>
    <t>homigon de losa de Escaleras (H=0.12)</t>
  </si>
  <si>
    <t>hormigon de columna (0.20x0.30)</t>
  </si>
  <si>
    <t>viga de amarre (0.20x.0.30)</t>
  </si>
  <si>
    <t>Muros de Bloques de 8¨(20cm)  3/8 @ 0.80m</t>
  </si>
  <si>
    <t>m2</t>
  </si>
  <si>
    <t>huellas de escaleras hormigon</t>
  </si>
  <si>
    <t>Pasamanos de Escaleras (Acero Inoxidable)</t>
  </si>
  <si>
    <t>ml</t>
  </si>
  <si>
    <t>Ampliación Baños, salón de reuniones y confección unidad de Limpieza</t>
  </si>
  <si>
    <t xml:space="preserve">Excavación a mano </t>
  </si>
  <si>
    <t xml:space="preserve">Vaciado de Hormigón en zapata de muros de 6 y Columnas </t>
  </si>
  <si>
    <t>Vaciado de Hormigón en columnas de 0.20 x 0.20</t>
  </si>
  <si>
    <t>Suministro y colocación de Block de 6 BNP 3/8 @ 0.80m</t>
  </si>
  <si>
    <t>Suministro y colocación de Block de 6 SNP 3/8 @ 0.80m</t>
  </si>
  <si>
    <t>Vaciado de Viga perimetral en Banos  (15x20)</t>
  </si>
  <si>
    <t>Vaciado de Losa en area de baños (Esp. 0.12) Hormigon 210kg/cm3</t>
  </si>
  <si>
    <t>TERMINACION DE SUPERFICIES</t>
  </si>
  <si>
    <t>Suministro y Colocación de Pañete maestreado interior</t>
  </si>
  <si>
    <t>Suministro y Colocación de Pañete maestreado exterior</t>
  </si>
  <si>
    <t>Suministro y colocación de Cantos</t>
  </si>
  <si>
    <t>Suministro y Colocación de Mochetas</t>
  </si>
  <si>
    <t>Ml</t>
  </si>
  <si>
    <t>PISOS</t>
  </si>
  <si>
    <t>Suministro e Instalación de Porcelanato Español 60x60 en  pasillos,aulas y oficinas</t>
  </si>
  <si>
    <t xml:space="preserve">Suministro e Instalación de Zócalos de Porcelanato Español en área Pasillo circulación,aulas y oficinas </t>
  </si>
  <si>
    <t>Suministro e Instalación de Pisos alto trafico en área de baños(Porcelanato Español)</t>
  </si>
  <si>
    <t>Suministro e instalación de porcelanato Español en Escalones escalera existentes</t>
  </si>
  <si>
    <t>Suministro e Instalación Pisos en descansos escaleras en (Porcelanato Español)</t>
  </si>
  <si>
    <t>und</t>
  </si>
  <si>
    <t xml:space="preserve"> Suministro e instalación de Zócalos de porcelanato Español en descansos escaleras</t>
  </si>
  <si>
    <t>7.00</t>
  </si>
  <si>
    <t>REVESTIMIENTO</t>
  </si>
  <si>
    <t>Revestimiento cerámica en paredes baños</t>
  </si>
  <si>
    <t>Revestimiento cerámica en baños (Vertedero)</t>
  </si>
  <si>
    <t>IMPERMEABILIZACION Y PROTECCION TERMICA</t>
  </si>
  <si>
    <t>Suministro e Instalación de Impermeabilizante asfáltico granulado 3mm, 4 Kg/m2(inc. techo 2do nivel)</t>
  </si>
  <si>
    <t>M2</t>
  </si>
  <si>
    <t>INSTALACIONES ELECTRICAS 1er nivel</t>
  </si>
  <si>
    <t>Suministro e Instalacion de Panel Led 2*2 de 36 Watts</t>
  </si>
  <si>
    <t>UD</t>
  </si>
  <si>
    <t>Suministro e Instalacion de Luz redonda de techo LED</t>
  </si>
  <si>
    <t>Suministro de accesorios y alambrados ( THW #12 americano) para Interruptores Sencillos</t>
  </si>
  <si>
    <t>Suministro de accesorios y alambrados (THW #12 americano) para Interruptores Dobles</t>
  </si>
  <si>
    <t>Suministro de accesorios y alambrados (THW #12 americano) para Interruptores 3w</t>
  </si>
  <si>
    <t xml:space="preserve">Suministro de accesorios y alambrado (THW #12 americano) para tomacorrientes 110 v. </t>
  </si>
  <si>
    <t>Suministro e Instalacion de Salida electrica (Toma Corrientes 220v Polarizados)</t>
  </si>
  <si>
    <t>Suministro e Instalacion de Salida para Proyector</t>
  </si>
  <si>
    <t>Suministro e Instalacion de Salida para Abanicos de techo</t>
  </si>
  <si>
    <t>Suministro e  Instalacion de salida de Aire Acondicionado (12,000 BTW INVERTER)</t>
  </si>
  <si>
    <t>Suministro e  Instalacion de salida de Aire Acondicionado (18,000 BTW INVERTER)</t>
  </si>
  <si>
    <t>Suministro de Instalacion de Panel de Breakers 12/24 125 AMP  1 PH (para los Aires).</t>
  </si>
  <si>
    <t>Swich Seguridad 400 AMP  1 PH</t>
  </si>
  <si>
    <t xml:space="preserve">Acometida Electrica del panel a la calle </t>
  </si>
  <si>
    <t>Suministro e Instalacion de Registros 24" X 24" X 8".</t>
  </si>
  <si>
    <t>Suministro e Instalacion de Registros 4" X 4" X 2".</t>
  </si>
  <si>
    <t>INSTALACIONES ELECTRICAS 2do Nivel</t>
  </si>
  <si>
    <t>Suministro e Instalacion de Registros 24 X 24" X 8".</t>
  </si>
  <si>
    <t xml:space="preserve">Data </t>
  </si>
  <si>
    <r>
      <t xml:space="preserve">Suministro e instalacion de puntos de data (lande gabinete WM proline 9U, lanpro cable CAT6 utp cm24,lanpro modular CAT6, lanpro patch cord CAT6, lanpro pach panel 48 pts CAT6, lanpro organizador de cable.) </t>
    </r>
    <r>
      <rPr>
        <b/>
        <sz val="12"/>
        <color theme="1"/>
        <rFont val="Calibri Light"/>
        <family val="2"/>
        <scheme val="major"/>
      </rPr>
      <t xml:space="preserve">( Ver requerimientos anexos) </t>
    </r>
    <r>
      <rPr>
        <sz val="12"/>
        <color theme="1"/>
        <rFont val="Calibri Light"/>
        <family val="2"/>
        <scheme val="major"/>
      </rPr>
      <t xml:space="preserve">     </t>
    </r>
  </si>
  <si>
    <t>Cocina</t>
  </si>
  <si>
    <t>Tope de Granito natural</t>
  </si>
  <si>
    <t>ML</t>
  </si>
  <si>
    <t>Instalacion de fregadero doble (incluye accesorios)</t>
  </si>
  <si>
    <t>Ud</t>
  </si>
  <si>
    <t xml:space="preserve">Gabinetes </t>
  </si>
  <si>
    <t>Pl</t>
  </si>
  <si>
    <t>Estufa Empostrada electrica</t>
  </si>
  <si>
    <t>Nevera 12 pies</t>
  </si>
  <si>
    <t>SISTEMA HIDROSANITARIO</t>
  </si>
  <si>
    <t>SUMINISTRO AGUA POTABLE</t>
  </si>
  <si>
    <t>Remozamiento de Cisterna existente 3.50 x 6.00 x 3.00m incluye (limpieza, correccion de grietas y pintura especial)</t>
  </si>
  <si>
    <t>PA</t>
  </si>
  <si>
    <t>Suministro y colocación Tuberías y piezas suministro agua (inc. excavacion e instalacion)</t>
  </si>
  <si>
    <t>llave chorro para vertedero(acero inoxidable)</t>
  </si>
  <si>
    <t>CASETA SOBRE CISTERNA y BOMBA</t>
  </si>
  <si>
    <t>Impermeabilizante  ( e= 3.0  mm )</t>
  </si>
  <si>
    <t>Puerta de rejas de hierro ( Barra C, 1/2" )</t>
  </si>
  <si>
    <t>Pintura Acrílica ( muros )</t>
  </si>
  <si>
    <t>Pintura de base ( 1 mano ) ( Económica )</t>
  </si>
  <si>
    <t>Pintura Mantenimiento (rejas de hierro )</t>
  </si>
  <si>
    <t>Tapa de cisterna (galvanizada)</t>
  </si>
  <si>
    <t>Bomba p/cisterna  2  Hp</t>
  </si>
  <si>
    <t>Tanque de 120 Gls. ( Presurizado en Fibra)</t>
  </si>
  <si>
    <t xml:space="preserve">Piezas e inst. Bomba </t>
  </si>
  <si>
    <t>DRENAJE SANITARIO</t>
  </si>
  <si>
    <t>Desagüe de piso 2" (instalado tubería matriz 4")</t>
  </si>
  <si>
    <t>Cámara Inspección, Roca, 0.60x0.60x0.60m interior</t>
  </si>
  <si>
    <t>Cámara Séptica, Roca, 1.70x3.40x1.60m, INT</t>
  </si>
  <si>
    <t>Tuberías y piezas Drenaje Sanitario  (inc. excavacion e instalacion)</t>
  </si>
  <si>
    <t xml:space="preserve">EXTERIORES </t>
  </si>
  <si>
    <t>ESTACIONAMIENTO</t>
  </si>
  <si>
    <t>MOVIMIENTO DE TIERRAS</t>
  </si>
  <si>
    <t>Remoción capa vegetal</t>
  </si>
  <si>
    <t>Excavación área estacionamiento</t>
  </si>
  <si>
    <t>Relleno compactado (base)</t>
  </si>
  <si>
    <t>m3c</t>
  </si>
  <si>
    <t>Bote de material excavación / demolición</t>
  </si>
  <si>
    <t>m3e</t>
  </si>
  <si>
    <t>HORMIGON ARMADO</t>
  </si>
  <si>
    <t>Losa de piso =0.15m, F'c=210 Kg/cm2, Fy=G60 y Malla area de Parqueo</t>
  </si>
  <si>
    <t>Acera frotada y violinada parte Interior y Exterior</t>
  </si>
  <si>
    <t>Contén (telford)</t>
  </si>
  <si>
    <t xml:space="preserve">Bordillo de aceras </t>
  </si>
  <si>
    <t>Paragomas y Señalización</t>
  </si>
  <si>
    <t xml:space="preserve">Pintura delimitacion paqueo </t>
  </si>
  <si>
    <t>Suminstro  y colocacion de Paragomas (concreto)</t>
  </si>
  <si>
    <t>Verja Perimetral (acondicionamiento)</t>
  </si>
  <si>
    <t>Reparacion de Verja Perimetral Existente (incluye muros, maya ciclonica,alambre de trinchera,tuberias y pintura)</t>
  </si>
  <si>
    <t xml:space="preserve"> Area Verde  (acondicionamiento incluye elaboracion de jardineras, corte de grama, Poda de arboles, instalacion de llaves achorro, etc..)</t>
  </si>
  <si>
    <t xml:space="preserve">CANCHA </t>
  </si>
  <si>
    <t>Limpieza</t>
  </si>
  <si>
    <t>P:A</t>
  </si>
  <si>
    <t>Remozamiento de cancha(reparacion de grietas, limpieza de capa vegetal, Mantenimiento de columnas soporte de tableros)</t>
  </si>
  <si>
    <t>Canto general</t>
  </si>
  <si>
    <t>PINTURA</t>
  </si>
  <si>
    <t xml:space="preserve">Suministro y Aplicación Pintura acrílica Superior en cancha </t>
  </si>
  <si>
    <t xml:space="preserve">Suministro y Colocación de logo ITLA Tableros con Medidas de 1.05 Alto x Ancho de  1.80 mts Fondo Blanco con letras Azules, con 2 logotipo de ITLA en centro de 0.45 x 0.45 CMS </t>
  </si>
  <si>
    <t>Uds</t>
  </si>
  <si>
    <t>Pintura de Logo Itla en circulo de la cancha  con Medidas con minimo de 0.60 X 0.60 CMTS  pude ser a mano alzada con Pintor Especializado o molde pre-impreso</t>
  </si>
  <si>
    <t>TABLEROS</t>
  </si>
  <si>
    <t>Tableros de fibra de vidrio Aire Libre completo inc. Aro y Tornillería</t>
  </si>
  <si>
    <t xml:space="preserve">Cajuelas de Voleibol </t>
  </si>
  <si>
    <t>Malla de Voleibol</t>
  </si>
  <si>
    <t>MISCELANEOS</t>
  </si>
  <si>
    <t>Limpieza Final</t>
  </si>
  <si>
    <t xml:space="preserve">Sub Total Gatos Generales RD$ </t>
  </si>
  <si>
    <t>GASTOS INDIRECTOS</t>
  </si>
  <si>
    <t>Dirección Técnica</t>
  </si>
  <si>
    <t xml:space="preserve">Transporte </t>
  </si>
  <si>
    <t>Seguros y fianzas</t>
  </si>
  <si>
    <t>Gastos administrativos</t>
  </si>
  <si>
    <t>Liquidación y Prestaciones Laborales</t>
  </si>
  <si>
    <t>Codia</t>
  </si>
  <si>
    <t xml:space="preserve">Pensión y Jubilación </t>
  </si>
  <si>
    <t>Imprevistos</t>
  </si>
  <si>
    <t>Itbis de la Dirección Técnica</t>
  </si>
  <si>
    <t xml:space="preserve">Sub Total Gastos Indirectos RD$ </t>
  </si>
  <si>
    <t xml:space="preserve">Total General RD$ </t>
  </si>
  <si>
    <t>8.00</t>
  </si>
  <si>
    <t>PLAFOND</t>
  </si>
  <si>
    <t>Suministro y colocación Plafón Vinyl Yeso en totas las área 2'x2'</t>
  </si>
  <si>
    <t>Suministro y Colocación de Plafón PVC machihembrado en  área de baños</t>
  </si>
  <si>
    <t>PUERTAS</t>
  </si>
  <si>
    <t xml:space="preserve">Suministro e Instalación de Puerta polimetal lisa Blanca(1.00m x 2.10m) </t>
  </si>
  <si>
    <t>Suministro e Instalación de Puerta Flotantes (0.90m x 2.10m)</t>
  </si>
  <si>
    <t>VENTANAS</t>
  </si>
  <si>
    <t>Suministro e Instalación de Ventanas de Aluminio y Vidrio (2.40m x 1.10m) = 28.41 p2</t>
  </si>
  <si>
    <t>p2</t>
  </si>
  <si>
    <t>Suministro e Instalación de Ventanas de Aluminio y Vidrio (2.40m x 0.60m) = 15.50</t>
  </si>
  <si>
    <t>Suministro y Aplicación Pintura acrílica interior</t>
  </si>
  <si>
    <t>Suministro y Aplicación Pintura acrílica exterior (con andamios)</t>
  </si>
  <si>
    <t>Suministro y Aplicación Pintura en protectores de hierro</t>
  </si>
  <si>
    <t>14</t>
  </si>
  <si>
    <t>15</t>
  </si>
  <si>
    <t>APARATOS SANITARIOS</t>
  </si>
  <si>
    <t>Suministro e Instalación Inodoro</t>
  </si>
  <si>
    <t>Suministro e Instalación Urinal</t>
  </si>
  <si>
    <t>Suministro e Instalación Lavamanos(incluye accesorios y tope de granito)</t>
  </si>
  <si>
    <t>Suministro y colocación Desagüe pluvial 4"</t>
  </si>
  <si>
    <t>Divisiones, Pasamanos y Topes de granito</t>
  </si>
  <si>
    <t>Pasamanos primero y 2do Nivel (Acro inoxidable y cristal)</t>
  </si>
  <si>
    <t>Suministro e instalación de gabite de tipo  y te pared en madera hidrofugo u otro tipo material que sea resistente.</t>
  </si>
  <si>
    <t>P2</t>
  </si>
  <si>
    <t>Suministro e instalación de moldes en paredes de exterior, en panel de aluminio (ACM) en color  de imagen del disño suministrado, incluye estructura.</t>
  </si>
  <si>
    <t>Colocacion de estructura de hierro negro(hn) 8uds. en perfileria 2x4 incluye letreros  de logo itla  iluminado. que aparece en el diseño suministrado. dimensiones 1.70x1.00 aproximadamente</t>
  </si>
  <si>
    <t>Cubiculo para Baños (Inc. puertas )</t>
  </si>
  <si>
    <t>Formulario para Presupuesto Proceso para Adecuación Recinto Moca</t>
  </si>
  <si>
    <t>Firmar y sellar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</si>
</sst>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General_)"/>
    <numFmt numFmtId="166" formatCode="0.0%"/>
  </numFmts>
  <fonts count="16" x14ac:knownFonts="1">
    <font>
      <sz val="11"/>
      <color theme="1"/>
      <name val="Calibri"/>
      <family val="2"/>
      <scheme val="minor"/>
    </font>
    <font>
      <sz val="11"/>
      <color theme="1"/>
      <name val="Calibri"/>
      <family val="2"/>
      <scheme val="minor"/>
    </font>
    <font>
      <b/>
      <sz val="11"/>
      <name val="Calibri Light"/>
      <family val="2"/>
      <scheme val="major"/>
    </font>
    <font>
      <sz val="11"/>
      <name val="Calibri Light"/>
      <family val="2"/>
      <scheme val="major"/>
    </font>
    <font>
      <sz val="10"/>
      <name val="Calibri Light"/>
      <family val="2"/>
      <scheme val="major"/>
    </font>
    <font>
      <sz val="11"/>
      <color indexed="8"/>
      <name val="Calibri Light"/>
      <family val="2"/>
      <scheme val="major"/>
    </font>
    <font>
      <b/>
      <sz val="11"/>
      <color indexed="8"/>
      <name val="Calibri Light"/>
      <family val="2"/>
      <scheme val="major"/>
    </font>
    <font>
      <sz val="11"/>
      <color indexed="8"/>
      <name val="Calibri Light"/>
      <family val="2"/>
    </font>
    <font>
      <b/>
      <sz val="12"/>
      <color theme="1"/>
      <name val="Calibri Light"/>
      <family val="2"/>
      <scheme val="major"/>
    </font>
    <font>
      <sz val="12"/>
      <color theme="1"/>
      <name val="Calibri Light"/>
      <family val="2"/>
      <scheme val="major"/>
    </font>
    <font>
      <b/>
      <sz val="10"/>
      <name val="Calibri Light"/>
      <family val="2"/>
      <scheme val="major"/>
    </font>
    <font>
      <sz val="11"/>
      <color rgb="FF000000"/>
      <name val="Calibri Light"/>
      <family val="2"/>
      <scheme val="major"/>
    </font>
    <font>
      <sz val="10"/>
      <color theme="1"/>
      <name val="Calibri Light"/>
      <family val="2"/>
      <scheme val="major"/>
    </font>
    <font>
      <b/>
      <sz val="12"/>
      <name val="Calibri Light"/>
      <family val="2"/>
      <scheme val="major"/>
    </font>
    <font>
      <sz val="12"/>
      <name val="Calibri Light"/>
      <family val="2"/>
      <scheme val="major"/>
    </font>
    <font>
      <u/>
      <sz val="11"/>
      <color indexed="8"/>
      <name val="Calibri Light"/>
      <family val="2"/>
      <scheme val="major"/>
    </font>
  </fonts>
  <fills count="11">
    <fill>
      <patternFill patternType="none"/>
    </fill>
    <fill>
      <patternFill patternType="gray125"/>
    </fill>
    <fill>
      <patternFill patternType="solid">
        <fgColor indexed="9"/>
        <bgColor indexed="26"/>
      </patternFill>
    </fill>
    <fill>
      <patternFill patternType="solid">
        <fgColor theme="8" tint="0.59999389629810485"/>
        <bgColor indexed="26"/>
      </patternFill>
    </fill>
    <fill>
      <patternFill patternType="solid">
        <fgColor theme="4" tint="0.39997558519241921"/>
        <bgColor indexed="64"/>
      </patternFill>
    </fill>
    <fill>
      <patternFill patternType="solid">
        <fgColor theme="4" tint="0.39997558519241921"/>
        <bgColor indexed="26"/>
      </patternFill>
    </fill>
    <fill>
      <patternFill patternType="solid">
        <fgColor theme="0"/>
        <bgColor indexed="64"/>
      </patternFill>
    </fill>
    <fill>
      <patternFill patternType="solid">
        <fgColor theme="4"/>
        <bgColor indexed="64"/>
      </patternFill>
    </fill>
    <fill>
      <patternFill patternType="solid">
        <fgColor theme="4" tint="0.39997558519241921"/>
        <bgColor rgb="FFFFFFCC"/>
      </patternFill>
    </fill>
    <fill>
      <patternFill patternType="solid">
        <fgColor theme="3" tint="0.59999389629810485"/>
        <bgColor rgb="FFFFFFCC"/>
      </patternFill>
    </fill>
    <fill>
      <patternFill patternType="solid">
        <fgColor theme="0"/>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69">
    <xf numFmtId="0" fontId="0" fillId="0" borderId="0" xfId="0"/>
    <xf numFmtId="0" fontId="2" fillId="2" borderId="0" xfId="0" applyFont="1" applyFill="1" applyProtection="1"/>
    <xf numFmtId="0" fontId="3" fillId="2" borderId="0" xfId="0" applyFont="1" applyFill="1" applyAlignment="1" applyProtection="1">
      <alignment horizontal="justify"/>
    </xf>
    <xf numFmtId="43" fontId="4" fillId="2" borderId="0" xfId="1" applyFont="1" applyFill="1" applyBorder="1" applyAlignment="1">
      <alignment horizontal="right" vertical="center"/>
    </xf>
    <xf numFmtId="0" fontId="5" fillId="2" borderId="0" xfId="0" applyFont="1" applyFill="1" applyBorder="1" applyAlignment="1">
      <alignment horizontal="center"/>
    </xf>
    <xf numFmtId="44" fontId="4" fillId="2" borderId="0" xfId="2" applyFont="1" applyFill="1" applyAlignment="1" applyProtection="1">
      <alignment horizontal="right"/>
    </xf>
    <xf numFmtId="44" fontId="3" fillId="2" borderId="0" xfId="2" applyFont="1" applyFill="1" applyProtection="1"/>
    <xf numFmtId="44" fontId="5" fillId="2" borderId="0" xfId="2" applyFont="1" applyFill="1" applyBorder="1" applyAlignment="1">
      <alignment horizontal="center"/>
    </xf>
    <xf numFmtId="0" fontId="2" fillId="2" borderId="0" xfId="0" applyFont="1" applyFill="1" applyAlignment="1">
      <alignment horizontal="right"/>
    </xf>
    <xf numFmtId="43" fontId="4" fillId="2" borderId="0" xfId="1" applyFont="1" applyFill="1" applyAlignment="1" applyProtection="1">
      <alignment horizontal="right" vertical="center"/>
    </xf>
    <xf numFmtId="0" fontId="3" fillId="2" borderId="0" xfId="0" applyFont="1" applyFill="1" applyProtection="1"/>
    <xf numFmtId="44" fontId="3" fillId="2" borderId="0" xfId="2" applyFont="1" applyFill="1" applyAlignment="1" applyProtection="1">
      <alignment horizontal="right"/>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44" fontId="6" fillId="3" borderId="1" xfId="2" applyFont="1" applyFill="1" applyBorder="1" applyAlignment="1" applyProtection="1">
      <alignment horizontal="center" vertical="center" wrapText="1"/>
    </xf>
    <xf numFmtId="2" fontId="8" fillId="4" borderId="2" xfId="1" applyNumberFormat="1" applyFont="1" applyFill="1" applyBorder="1" applyAlignment="1">
      <alignment horizontal="center" vertical="top"/>
    </xf>
    <xf numFmtId="49" fontId="8" fillId="4" borderId="1" xfId="0" applyNumberFormat="1" applyFont="1" applyFill="1" applyBorder="1" applyAlignment="1">
      <alignment vertical="top" wrapText="1"/>
    </xf>
    <xf numFmtId="43" fontId="4" fillId="5" borderId="1" xfId="1" applyFont="1" applyFill="1" applyBorder="1" applyAlignment="1" applyProtection="1">
      <alignment horizontal="right" vertical="center" wrapText="1"/>
    </xf>
    <xf numFmtId="0" fontId="6" fillId="5" borderId="1" xfId="0" applyFont="1" applyFill="1" applyBorder="1" applyAlignment="1" applyProtection="1">
      <alignment horizontal="center" vertical="center" wrapText="1"/>
    </xf>
    <xf numFmtId="44" fontId="4" fillId="5" borderId="1" xfId="2" applyFont="1" applyFill="1" applyBorder="1" applyAlignment="1" applyProtection="1">
      <alignment horizontal="center" vertical="center" wrapText="1"/>
    </xf>
    <xf numFmtId="44" fontId="6" fillId="5" borderId="1" xfId="2" applyFont="1" applyFill="1" applyBorder="1" applyAlignment="1" applyProtection="1">
      <alignment horizontal="center" vertical="center" wrapText="1"/>
    </xf>
    <xf numFmtId="44" fontId="6" fillId="5" borderId="2" xfId="2"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49" fontId="9" fillId="6" borderId="0" xfId="0" applyNumberFormat="1" applyFont="1" applyFill="1" applyBorder="1" applyAlignment="1">
      <alignment vertical="top" wrapText="1"/>
    </xf>
    <xf numFmtId="43" fontId="4" fillId="6" borderId="3" xfId="1" applyFont="1" applyFill="1" applyBorder="1" applyAlignment="1">
      <alignment horizontal="right" vertical="center"/>
    </xf>
    <xf numFmtId="49" fontId="9" fillId="6" borderId="3" xfId="0" applyNumberFormat="1" applyFont="1" applyFill="1" applyBorder="1" applyAlignment="1">
      <alignment horizontal="center" vertical="top"/>
    </xf>
    <xf numFmtId="44" fontId="4" fillId="6" borderId="3" xfId="2" applyFont="1" applyFill="1" applyBorder="1" applyAlignment="1">
      <alignment horizontal="center" vertical="top"/>
    </xf>
    <xf numFmtId="44" fontId="4" fillId="6" borderId="1" xfId="2" applyFont="1" applyFill="1" applyBorder="1" applyAlignment="1">
      <alignment horizontal="center" vertical="top"/>
    </xf>
    <xf numFmtId="44" fontId="6" fillId="0" borderId="3" xfId="2"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9" fillId="0" borderId="5" xfId="0" applyNumberFormat="1" applyFont="1" applyBorder="1" applyAlignment="1">
      <alignment vertical="top" wrapText="1"/>
    </xf>
    <xf numFmtId="43" fontId="4" fillId="0" borderId="5" xfId="1" applyFont="1" applyFill="1" applyBorder="1" applyAlignment="1">
      <alignment horizontal="right" vertical="center"/>
    </xf>
    <xf numFmtId="49" fontId="9" fillId="0" borderId="5" xfId="0" applyNumberFormat="1" applyFont="1" applyBorder="1" applyAlignment="1">
      <alignment horizontal="center" vertical="top"/>
    </xf>
    <xf numFmtId="44" fontId="4" fillId="6" borderId="5" xfId="2" applyFont="1" applyFill="1" applyBorder="1" applyAlignment="1">
      <alignment horizontal="center" vertical="top"/>
    </xf>
    <xf numFmtId="44" fontId="10" fillId="0" borderId="5" xfId="2" applyFont="1" applyBorder="1" applyAlignment="1">
      <alignment horizontal="center" vertical="top"/>
    </xf>
    <xf numFmtId="2" fontId="6" fillId="5" borderId="6" xfId="0" applyNumberFormat="1" applyFont="1" applyFill="1" applyBorder="1" applyAlignment="1" applyProtection="1">
      <alignment horizontal="center" vertical="center" wrapText="1"/>
    </xf>
    <xf numFmtId="49" fontId="8" fillId="4" borderId="7" xfId="0" applyNumberFormat="1" applyFont="1" applyFill="1" applyBorder="1" applyAlignment="1">
      <alignment vertical="top" wrapText="1"/>
    </xf>
    <xf numFmtId="43" fontId="4" fillId="4" borderId="7" xfId="1" applyFont="1" applyFill="1" applyBorder="1" applyAlignment="1">
      <alignment horizontal="right" vertical="center"/>
    </xf>
    <xf numFmtId="49" fontId="9" fillId="4" borderId="7" xfId="0" applyNumberFormat="1" applyFont="1" applyFill="1" applyBorder="1" applyAlignment="1">
      <alignment horizontal="center" vertical="top"/>
    </xf>
    <xf numFmtId="44" fontId="4" fillId="4" borderId="7" xfId="2" applyFont="1" applyFill="1" applyBorder="1" applyAlignment="1">
      <alignment horizontal="center" vertical="top"/>
    </xf>
    <xf numFmtId="44" fontId="9" fillId="4" borderId="7" xfId="2" applyFont="1" applyFill="1" applyBorder="1" applyAlignment="1">
      <alignment horizontal="center" vertical="top"/>
    </xf>
    <xf numFmtId="0" fontId="5" fillId="6" borderId="1" xfId="0" applyFont="1" applyFill="1" applyBorder="1" applyAlignment="1" applyProtection="1">
      <alignment horizontal="center" vertical="center" wrapText="1"/>
    </xf>
    <xf numFmtId="49" fontId="9" fillId="6" borderId="1" xfId="0" applyNumberFormat="1" applyFont="1" applyFill="1" applyBorder="1" applyAlignment="1">
      <alignment vertical="top" wrapText="1"/>
    </xf>
    <xf numFmtId="43" fontId="4" fillId="6" borderId="1" xfId="1" applyFont="1" applyFill="1" applyBorder="1" applyAlignment="1">
      <alignment horizontal="right" vertical="center"/>
    </xf>
    <xf numFmtId="49" fontId="9" fillId="6" borderId="1" xfId="0" applyNumberFormat="1" applyFont="1" applyFill="1" applyBorder="1" applyAlignment="1">
      <alignment horizontal="center" vertical="top"/>
    </xf>
    <xf numFmtId="44" fontId="6" fillId="2" borderId="3" xfId="2" applyFont="1" applyFill="1" applyBorder="1" applyAlignment="1" applyProtection="1">
      <alignment horizontal="center" vertical="center" wrapText="1"/>
    </xf>
    <xf numFmtId="44" fontId="4" fillId="0" borderId="5" xfId="2" applyFont="1" applyBorder="1" applyAlignment="1">
      <alignment horizontal="center" vertical="top"/>
    </xf>
    <xf numFmtId="44" fontId="6" fillId="5" borderId="8" xfId="2" applyFont="1" applyFill="1" applyBorder="1" applyAlignment="1" applyProtection="1">
      <alignment horizontal="center" vertical="center" wrapText="1"/>
    </xf>
    <xf numFmtId="44" fontId="6" fillId="2" borderId="9" xfId="2" applyFont="1" applyFill="1" applyBorder="1" applyAlignment="1" applyProtection="1">
      <alignment horizontal="center" vertical="center" wrapText="1"/>
    </xf>
    <xf numFmtId="2" fontId="6" fillId="5" borderId="1" xfId="0" applyNumberFormat="1" applyFont="1" applyFill="1" applyBorder="1" applyAlignment="1" applyProtection="1">
      <alignment horizontal="center" vertical="center" wrapText="1"/>
    </xf>
    <xf numFmtId="43" fontId="4" fillId="4" borderId="1" xfId="1" applyFont="1" applyFill="1" applyBorder="1" applyAlignment="1">
      <alignment horizontal="right" vertical="center"/>
    </xf>
    <xf numFmtId="49" fontId="9" fillId="4" borderId="1" xfId="0" applyNumberFormat="1" applyFont="1" applyFill="1" applyBorder="1" applyAlignment="1">
      <alignment horizontal="center" vertical="top"/>
    </xf>
    <xf numFmtId="44" fontId="4" fillId="4" borderId="1" xfId="2" applyFont="1" applyFill="1" applyBorder="1" applyAlignment="1">
      <alignment horizontal="center" vertical="top"/>
    </xf>
    <xf numFmtId="44" fontId="9" fillId="4" borderId="1" xfId="2" applyFont="1" applyFill="1" applyBorder="1" applyAlignment="1">
      <alignment horizontal="center" vertical="top"/>
    </xf>
    <xf numFmtId="44" fontId="6" fillId="2" borderId="2" xfId="2" applyFont="1" applyFill="1" applyBorder="1" applyAlignment="1" applyProtection="1">
      <alignment horizontal="center" vertical="center" wrapText="1"/>
    </xf>
    <xf numFmtId="2" fontId="5" fillId="6" borderId="1" xfId="0" applyNumberFormat="1" applyFont="1" applyFill="1" applyBorder="1" applyAlignment="1" applyProtection="1">
      <alignment horizontal="center" vertical="center" wrapText="1"/>
    </xf>
    <xf numFmtId="2" fontId="6" fillId="5" borderId="10" xfId="0" applyNumberFormat="1" applyFont="1" applyFill="1" applyBorder="1" applyAlignment="1" applyProtection="1">
      <alignment horizontal="center" vertical="center" wrapText="1"/>
    </xf>
    <xf numFmtId="49" fontId="8" fillId="4" borderId="11" xfId="0" applyNumberFormat="1" applyFont="1" applyFill="1" applyBorder="1" applyAlignment="1">
      <alignment vertical="top" wrapText="1"/>
    </xf>
    <xf numFmtId="43" fontId="4" fillId="5" borderId="11" xfId="1" applyFont="1" applyFill="1" applyBorder="1" applyAlignment="1" applyProtection="1">
      <alignment horizontal="right" vertical="center" wrapText="1"/>
    </xf>
    <xf numFmtId="0" fontId="11" fillId="8" borderId="11" xfId="0" applyFont="1" applyFill="1" applyBorder="1" applyAlignment="1" applyProtection="1">
      <alignment horizontal="center" vertical="center" wrapText="1"/>
      <protection locked="0"/>
    </xf>
    <xf numFmtId="44" fontId="4" fillId="9" borderId="11" xfId="2" applyFont="1" applyFill="1" applyBorder="1" applyAlignment="1" applyProtection="1">
      <alignment horizontal="center" vertical="center" wrapText="1"/>
      <protection locked="0"/>
    </xf>
    <xf numFmtId="44" fontId="11" fillId="9" borderId="11" xfId="2" applyFont="1" applyFill="1" applyBorder="1" applyAlignment="1" applyProtection="1">
      <alignment horizontal="center" vertical="center" wrapText="1"/>
      <protection locked="0"/>
    </xf>
    <xf numFmtId="44" fontId="11" fillId="8" borderId="11" xfId="2" applyFont="1" applyFill="1" applyBorder="1" applyAlignment="1" applyProtection="1">
      <alignment horizontal="center" vertical="center" wrapText="1"/>
      <protection locked="0"/>
    </xf>
    <xf numFmtId="44" fontId="8" fillId="4" borderId="11" xfId="2" applyFont="1" applyFill="1" applyBorder="1" applyAlignment="1">
      <alignment vertical="top" wrapText="1"/>
    </xf>
    <xf numFmtId="43" fontId="4" fillId="6" borderId="1" xfId="1" applyFont="1" applyFill="1" applyBorder="1" applyAlignment="1">
      <alignment horizontal="center" vertical="center"/>
    </xf>
    <xf numFmtId="49" fontId="12" fillId="6" borderId="1" xfId="0" applyNumberFormat="1" applyFont="1" applyFill="1" applyBorder="1" applyAlignment="1">
      <alignment horizontal="center" vertical="center"/>
    </xf>
    <xf numFmtId="44" fontId="4" fillId="6" borderId="1" xfId="2" applyFont="1" applyFill="1" applyBorder="1" applyAlignment="1">
      <alignment horizontal="center" vertical="center"/>
    </xf>
    <xf numFmtId="44" fontId="12" fillId="6" borderId="1" xfId="2" applyFont="1" applyFill="1" applyBorder="1" applyAlignment="1">
      <alignment horizontal="center" vertical="center"/>
    </xf>
    <xf numFmtId="44" fontId="12" fillId="6" borderId="1" xfId="2" applyFont="1" applyFill="1" applyBorder="1" applyAlignment="1">
      <alignment horizontal="center"/>
    </xf>
    <xf numFmtId="43" fontId="4" fillId="6" borderId="1" xfId="1" applyFont="1" applyFill="1" applyBorder="1" applyAlignment="1">
      <alignment horizontal="right" vertical="top"/>
    </xf>
    <xf numFmtId="164" fontId="4" fillId="6" borderId="1" xfId="1" applyNumberFormat="1" applyFont="1" applyFill="1" applyBorder="1" applyAlignment="1">
      <alignment horizontal="right" vertical="center"/>
    </xf>
    <xf numFmtId="49" fontId="8" fillId="4" borderId="11" xfId="0" applyNumberFormat="1" applyFont="1" applyFill="1" applyBorder="1" applyAlignment="1">
      <alignment horizontal="center" vertical="top" wrapText="1"/>
    </xf>
    <xf numFmtId="49" fontId="5" fillId="6" borderId="1" xfId="0" applyNumberFormat="1" applyFont="1" applyFill="1" applyBorder="1" applyAlignment="1" applyProtection="1">
      <alignment horizontal="center" vertical="center" wrapText="1"/>
    </xf>
    <xf numFmtId="44" fontId="10" fillId="0" borderId="12" xfId="2" applyFont="1" applyBorder="1" applyAlignment="1">
      <alignment horizontal="center" vertical="top"/>
    </xf>
    <xf numFmtId="44" fontId="8" fillId="4" borderId="13" xfId="2" applyFont="1" applyFill="1" applyBorder="1" applyAlignment="1">
      <alignment vertical="top" wrapText="1"/>
    </xf>
    <xf numFmtId="44" fontId="6" fillId="0" borderId="14" xfId="2" applyFont="1" applyFill="1" applyBorder="1" applyAlignment="1" applyProtection="1">
      <alignment horizontal="center" vertical="center" wrapText="1"/>
    </xf>
    <xf numFmtId="44" fontId="10" fillId="0" borderId="8" xfId="2" applyFont="1" applyBorder="1" applyAlignment="1">
      <alignment horizontal="center" vertical="top"/>
    </xf>
    <xf numFmtId="2" fontId="8" fillId="4" borderId="6" xfId="1" applyNumberFormat="1" applyFont="1" applyFill="1" applyBorder="1" applyAlignment="1">
      <alignment horizontal="center" vertical="top"/>
    </xf>
    <xf numFmtId="2" fontId="9" fillId="6" borderId="2" xfId="1" applyNumberFormat="1" applyFont="1" applyFill="1" applyBorder="1" applyAlignment="1">
      <alignment horizontal="center" vertical="top"/>
    </xf>
    <xf numFmtId="0" fontId="9" fillId="6" borderId="2" xfId="0" applyFont="1" applyFill="1" applyBorder="1" applyAlignment="1">
      <alignment vertical="top"/>
    </xf>
    <xf numFmtId="43" fontId="4" fillId="6" borderId="2" xfId="1" applyFont="1" applyFill="1" applyBorder="1" applyAlignment="1">
      <alignment horizontal="right" vertical="center"/>
    </xf>
    <xf numFmtId="43" fontId="4" fillId="6" borderId="2" xfId="1" applyFont="1" applyFill="1" applyBorder="1" applyAlignment="1">
      <alignment horizontal="center" vertical="top"/>
    </xf>
    <xf numFmtId="44" fontId="4" fillId="6" borderId="2" xfId="2" applyFont="1" applyFill="1" applyBorder="1" applyAlignment="1">
      <alignment horizontal="center" vertical="top"/>
    </xf>
    <xf numFmtId="44" fontId="4" fillId="6" borderId="4" xfId="2" applyFont="1" applyFill="1" applyBorder="1" applyAlignment="1">
      <alignment horizontal="center" vertical="top"/>
    </xf>
    <xf numFmtId="44" fontId="5" fillId="10" borderId="2" xfId="2" applyFont="1" applyFill="1" applyBorder="1" applyAlignment="1" applyProtection="1">
      <alignment horizontal="center" vertical="center" wrapText="1"/>
    </xf>
    <xf numFmtId="44" fontId="5" fillId="10" borderId="3" xfId="2" applyFont="1" applyFill="1" applyBorder="1" applyAlignment="1" applyProtection="1">
      <alignment horizontal="center" vertical="center" wrapText="1"/>
    </xf>
    <xf numFmtId="44" fontId="4" fillId="6" borderId="6" xfId="2" applyFont="1" applyFill="1" applyBorder="1" applyAlignment="1">
      <alignment horizontal="center" vertical="top"/>
    </xf>
    <xf numFmtId="44" fontId="5" fillId="10" borderId="9" xfId="2" applyFont="1" applyFill="1" applyBorder="1" applyAlignment="1" applyProtection="1">
      <alignment horizontal="center" vertical="center" wrapText="1"/>
    </xf>
    <xf numFmtId="44" fontId="10" fillId="0" borderId="0" xfId="2" applyFont="1" applyBorder="1" applyAlignment="1">
      <alignment horizontal="center" vertical="top"/>
    </xf>
    <xf numFmtId="43" fontId="4" fillId="4" borderId="11" xfId="1" applyFont="1" applyFill="1" applyBorder="1" applyAlignment="1">
      <alignment horizontal="right" vertical="center"/>
    </xf>
    <xf numFmtId="49" fontId="9" fillId="4" borderId="11" xfId="0" applyNumberFormat="1" applyFont="1" applyFill="1" applyBorder="1" applyAlignment="1">
      <alignment horizontal="center" vertical="top"/>
    </xf>
    <xf numFmtId="44" fontId="4" fillId="4" borderId="11" xfId="2" applyFont="1" applyFill="1" applyBorder="1" applyAlignment="1">
      <alignment horizontal="center" vertical="top"/>
    </xf>
    <xf numFmtId="44" fontId="9" fillId="4" borderId="11" xfId="2" applyFont="1" applyFill="1" applyBorder="1" applyAlignment="1">
      <alignment horizontal="center" vertical="top"/>
    </xf>
    <xf numFmtId="44" fontId="5" fillId="5" borderId="13" xfId="2" applyFont="1" applyFill="1" applyBorder="1" applyAlignment="1" applyProtection="1">
      <alignment horizontal="center" vertical="center" wrapText="1"/>
    </xf>
    <xf numFmtId="44" fontId="5" fillId="2" borderId="12" xfId="2" applyFont="1" applyFill="1" applyBorder="1" applyAlignment="1" applyProtection="1">
      <alignment horizontal="center" vertical="center" wrapText="1"/>
    </xf>
    <xf numFmtId="44" fontId="5" fillId="2" borderId="14" xfId="2" applyFont="1" applyFill="1" applyBorder="1" applyAlignment="1" applyProtection="1">
      <alignment horizontal="center" vertical="center" wrapText="1"/>
    </xf>
    <xf numFmtId="44" fontId="5" fillId="2" borderId="13" xfId="2" applyFont="1" applyFill="1" applyBorder="1" applyAlignment="1" applyProtection="1">
      <alignment horizontal="center" vertical="center" wrapText="1"/>
    </xf>
    <xf numFmtId="44" fontId="5" fillId="5" borderId="8" xfId="2" applyFont="1" applyFill="1" applyBorder="1" applyAlignment="1" applyProtection="1">
      <alignment horizontal="center" vertical="center" wrapText="1"/>
    </xf>
    <xf numFmtId="44" fontId="9" fillId="0" borderId="2" xfId="2" applyFont="1" applyBorder="1" applyAlignment="1">
      <alignment horizontal="center" vertical="top"/>
    </xf>
    <xf numFmtId="44" fontId="9" fillId="0" borderId="3" xfId="2" applyFont="1" applyBorder="1" applyAlignment="1">
      <alignment horizontal="center" vertical="top"/>
    </xf>
    <xf numFmtId="49" fontId="8" fillId="4" borderId="7" xfId="0" applyNumberFormat="1" applyFont="1" applyFill="1" applyBorder="1" applyAlignment="1">
      <alignment horizontal="center" vertical="top" wrapText="1"/>
    </xf>
    <xf numFmtId="2" fontId="13" fillId="4" borderId="6" xfId="0" applyNumberFormat="1" applyFont="1" applyFill="1" applyBorder="1" applyAlignment="1">
      <alignment horizontal="center"/>
    </xf>
    <xf numFmtId="165" fontId="13" fillId="4" borderId="7" xfId="0" applyNumberFormat="1" applyFont="1" applyFill="1" applyBorder="1" applyAlignment="1">
      <alignment horizontal="justify" vertical="justify"/>
    </xf>
    <xf numFmtId="2" fontId="13" fillId="4" borderId="6" xfId="1" quotePrefix="1" applyNumberFormat="1" applyFont="1" applyFill="1" applyBorder="1" applyAlignment="1" applyProtection="1">
      <alignment horizontal="center"/>
    </xf>
    <xf numFmtId="0" fontId="6" fillId="5" borderId="6" xfId="0" applyFont="1" applyFill="1" applyBorder="1" applyAlignment="1" applyProtection="1">
      <alignment horizontal="center" vertical="center" wrapText="1"/>
    </xf>
    <xf numFmtId="0" fontId="13" fillId="4" borderId="7" xfId="4" applyFont="1" applyFill="1" applyBorder="1" applyAlignment="1">
      <alignment horizontal="justify"/>
    </xf>
    <xf numFmtId="0" fontId="5" fillId="10" borderId="3" xfId="0" applyFont="1" applyFill="1" applyBorder="1" applyAlignment="1" applyProtection="1">
      <alignment horizontal="center" vertical="center" wrapText="1"/>
    </xf>
    <xf numFmtId="0" fontId="14" fillId="6" borderId="0" xfId="4" applyFont="1" applyFill="1" applyBorder="1" applyAlignment="1">
      <alignment horizontal="justify"/>
    </xf>
    <xf numFmtId="4" fontId="14" fillId="6" borderId="3" xfId="0" applyNumberFormat="1" applyFont="1" applyFill="1" applyBorder="1" applyAlignment="1">
      <alignment horizontal="center"/>
    </xf>
    <xf numFmtId="44" fontId="4" fillId="6" borderId="3" xfId="2" applyFont="1" applyFill="1" applyBorder="1" applyAlignment="1">
      <alignment horizontal="center"/>
    </xf>
    <xf numFmtId="0" fontId="5" fillId="2" borderId="6" xfId="0" applyFont="1" applyFill="1" applyBorder="1" applyAlignment="1" applyProtection="1">
      <alignment horizontal="center" vertical="center" wrapText="1"/>
    </xf>
    <xf numFmtId="49" fontId="9" fillId="0" borderId="7" xfId="0" applyNumberFormat="1" applyFont="1" applyBorder="1" applyAlignment="1">
      <alignment vertical="top" wrapText="1"/>
    </xf>
    <xf numFmtId="43" fontId="4" fillId="0" borderId="7" xfId="1" applyFont="1" applyFill="1" applyBorder="1" applyAlignment="1">
      <alignment horizontal="right" vertical="center"/>
    </xf>
    <xf numFmtId="49" fontId="9" fillId="0" borderId="7" xfId="0" applyNumberFormat="1" applyFont="1" applyBorder="1" applyAlignment="1">
      <alignment horizontal="center" vertical="top"/>
    </xf>
    <xf numFmtId="44" fontId="4" fillId="0" borderId="7" xfId="2" applyFont="1" applyBorder="1" applyAlignment="1">
      <alignment horizontal="center" vertical="top"/>
    </xf>
    <xf numFmtId="44" fontId="3" fillId="2" borderId="7" xfId="2" applyFont="1" applyFill="1" applyBorder="1" applyProtection="1"/>
    <xf numFmtId="0" fontId="5" fillId="2" borderId="15" xfId="0" applyFont="1" applyFill="1" applyBorder="1" applyAlignment="1" applyProtection="1">
      <alignment horizontal="center" vertical="center" wrapText="1"/>
    </xf>
    <xf numFmtId="49" fontId="9" fillId="0" borderId="0" xfId="0" applyNumberFormat="1" applyFont="1" applyBorder="1" applyAlignment="1">
      <alignment vertical="top" wrapText="1"/>
    </xf>
    <xf numFmtId="43" fontId="4" fillId="0" borderId="0" xfId="1" applyFont="1" applyFill="1" applyBorder="1" applyAlignment="1">
      <alignment horizontal="right" vertical="center"/>
    </xf>
    <xf numFmtId="49" fontId="9" fillId="0" borderId="0" xfId="0" applyNumberFormat="1" applyFont="1" applyBorder="1" applyAlignment="1">
      <alignment horizontal="center" vertical="top"/>
    </xf>
    <xf numFmtId="44" fontId="4" fillId="0" borderId="0" xfId="2" applyFont="1" applyBorder="1" applyAlignment="1">
      <alignment horizontal="center" vertical="top"/>
    </xf>
    <xf numFmtId="49" fontId="8" fillId="4" borderId="7" xfId="0" applyNumberFormat="1" applyFont="1" applyFill="1" applyBorder="1" applyAlignment="1">
      <alignment horizontal="right" vertical="top"/>
    </xf>
    <xf numFmtId="44" fontId="8" fillId="4" borderId="7" xfId="2" applyFont="1" applyFill="1" applyBorder="1" applyAlignment="1">
      <alignment horizontal="right" vertical="top"/>
    </xf>
    <xf numFmtId="0" fontId="6" fillId="10" borderId="15" xfId="0" applyFont="1" applyFill="1" applyBorder="1" applyAlignment="1" applyProtection="1">
      <alignment horizontal="center" vertical="center" wrapText="1"/>
    </xf>
    <xf numFmtId="0" fontId="14" fillId="0" borderId="0" xfId="4" applyFont="1" applyBorder="1" applyAlignment="1">
      <alignment horizontal="justify"/>
    </xf>
    <xf numFmtId="43" fontId="4" fillId="0" borderId="0" xfId="1" applyFont="1" applyBorder="1" applyAlignment="1">
      <alignment horizontal="right" vertical="center"/>
    </xf>
    <xf numFmtId="49" fontId="8" fillId="6" borderId="1" xfId="0" applyNumberFormat="1" applyFont="1" applyFill="1" applyBorder="1" applyAlignment="1">
      <alignment vertical="top" wrapText="1"/>
    </xf>
    <xf numFmtId="9" fontId="10" fillId="6" borderId="1" xfId="3" applyFont="1" applyFill="1" applyBorder="1" applyAlignment="1">
      <alignment horizontal="center" vertical="top"/>
    </xf>
    <xf numFmtId="44" fontId="10" fillId="6" borderId="1" xfId="2" applyFont="1" applyFill="1" applyBorder="1" applyAlignment="1">
      <alignment horizontal="center" vertical="top"/>
    </xf>
    <xf numFmtId="44" fontId="5" fillId="6" borderId="1" xfId="2" applyFont="1" applyFill="1" applyBorder="1" applyAlignment="1" applyProtection="1">
      <alignment horizontal="center" vertical="center" wrapText="1"/>
    </xf>
    <xf numFmtId="166" fontId="10" fillId="6" borderId="1" xfId="3" applyNumberFormat="1" applyFont="1" applyFill="1" applyBorder="1" applyAlignment="1">
      <alignment horizontal="center" vertical="top"/>
    </xf>
    <xf numFmtId="44" fontId="8" fillId="4" borderId="7" xfId="2" applyFont="1" applyFill="1" applyBorder="1" applyAlignment="1">
      <alignment horizontal="right" vertical="top" indent="1"/>
    </xf>
    <xf numFmtId="44" fontId="5" fillId="2" borderId="0" xfId="2" applyFont="1" applyFill="1" applyBorder="1" applyAlignment="1" applyProtection="1">
      <alignment horizontal="center" vertical="center" wrapText="1"/>
    </xf>
    <xf numFmtId="0" fontId="3" fillId="6" borderId="0" xfId="0" applyFont="1" applyFill="1" applyBorder="1"/>
    <xf numFmtId="43" fontId="4" fillId="6" borderId="0" xfId="1" applyFont="1" applyFill="1" applyBorder="1" applyAlignment="1">
      <alignment horizontal="right" vertical="center"/>
    </xf>
    <xf numFmtId="44" fontId="4" fillId="10" borderId="0" xfId="2" applyFont="1" applyFill="1" applyBorder="1" applyAlignment="1" applyProtection="1">
      <alignment horizontal="justify" vertical="center" wrapText="1"/>
    </xf>
    <xf numFmtId="44" fontId="4" fillId="6" borderId="0" xfId="2" applyFont="1" applyFill="1" applyBorder="1" applyAlignment="1" applyProtection="1">
      <alignment horizontal="justify" vertical="center" wrapText="1"/>
    </xf>
    <xf numFmtId="0" fontId="2" fillId="6" borderId="0" xfId="0" applyFont="1" applyFill="1" applyBorder="1" applyAlignment="1" applyProtection="1">
      <alignment horizontal="center" wrapText="1"/>
    </xf>
    <xf numFmtId="43" fontId="4" fillId="6" borderId="0" xfId="1" applyFont="1" applyFill="1" applyBorder="1" applyAlignment="1" applyProtection="1">
      <alignment horizontal="right" vertical="center" wrapText="1"/>
    </xf>
    <xf numFmtId="0" fontId="2" fillId="6" borderId="0" xfId="0" applyFont="1" applyFill="1" applyBorder="1" applyAlignment="1" applyProtection="1">
      <alignment horizontal="justify" vertical="center" wrapText="1"/>
    </xf>
    <xf numFmtId="0" fontId="5" fillId="6" borderId="0" xfId="0" applyFont="1" applyFill="1" applyBorder="1" applyAlignment="1" applyProtection="1">
      <alignment horizontal="center"/>
    </xf>
    <xf numFmtId="0" fontId="6" fillId="6" borderId="0" xfId="0" applyFont="1" applyFill="1" applyBorder="1" applyAlignment="1" applyProtection="1">
      <alignment horizontal="center"/>
    </xf>
    <xf numFmtId="0" fontId="3" fillId="6" borderId="0" xfId="0" applyFont="1" applyFill="1" applyBorder="1" applyAlignment="1" applyProtection="1">
      <alignment horizontal="justify" vertical="center" wrapText="1"/>
    </xf>
    <xf numFmtId="44" fontId="4" fillId="6" borderId="0" xfId="2" applyFont="1" applyFill="1" applyBorder="1" applyAlignment="1" applyProtection="1">
      <alignment horizontal="right"/>
    </xf>
    <xf numFmtId="44" fontId="6" fillId="0" borderId="2" xfId="2" applyFont="1" applyFill="1" applyBorder="1" applyAlignment="1" applyProtection="1">
      <alignment horizontal="center" vertical="center" wrapText="1"/>
    </xf>
    <xf numFmtId="44" fontId="3" fillId="2" borderId="9" xfId="2" applyFont="1" applyFill="1" applyBorder="1" applyAlignment="1" applyProtection="1">
      <alignment horizontal="center"/>
    </xf>
    <xf numFmtId="44" fontId="4" fillId="4" borderId="1" xfId="2" applyFont="1" applyFill="1" applyBorder="1" applyAlignment="1">
      <alignment horizontal="left" vertical="center"/>
    </xf>
    <xf numFmtId="44" fontId="5" fillId="2" borderId="2" xfId="2" applyFont="1" applyFill="1" applyBorder="1" applyAlignment="1" applyProtection="1">
      <alignment horizontal="center" vertical="center" wrapText="1"/>
    </xf>
    <xf numFmtId="44" fontId="6" fillId="2" borderId="14" xfId="2" applyFont="1" applyFill="1" applyBorder="1" applyAlignment="1" applyProtection="1">
      <alignment horizontal="center" vertical="center" wrapText="1"/>
    </xf>
    <xf numFmtId="2" fontId="8" fillId="4" borderId="10" xfId="1" applyNumberFormat="1" applyFont="1" applyFill="1" applyBorder="1" applyAlignment="1">
      <alignment horizontal="center" vertical="top"/>
    </xf>
    <xf numFmtId="44" fontId="5" fillId="5" borderId="14" xfId="2" applyFont="1" applyFill="1" applyBorder="1" applyAlignment="1" applyProtection="1">
      <alignment horizontal="center" vertical="center" wrapText="1"/>
    </xf>
    <xf numFmtId="0" fontId="0" fillId="0" borderId="0" xfId="0" applyBorder="1"/>
    <xf numFmtId="44" fontId="5" fillId="2" borderId="3" xfId="2" applyFont="1" applyFill="1" applyBorder="1" applyAlignment="1" applyProtection="1">
      <alignment horizontal="center" vertical="center" wrapText="1"/>
    </xf>
    <xf numFmtId="4" fontId="13" fillId="4" borderId="7" xfId="0" quotePrefix="1" applyNumberFormat="1" applyFont="1" applyFill="1" applyBorder="1" applyAlignment="1">
      <alignment horizontal="right" vertical="center"/>
    </xf>
    <xf numFmtId="0" fontId="2" fillId="6" borderId="0" xfId="0" applyFont="1" applyFill="1" applyBorder="1" applyAlignment="1" applyProtection="1">
      <alignment horizontal="center" wrapText="1"/>
    </xf>
    <xf numFmtId="0" fontId="15" fillId="6"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5" fillId="2" borderId="0" xfId="0" applyFont="1" applyFill="1" applyBorder="1" applyAlignment="1">
      <alignment horizontal="center"/>
    </xf>
    <xf numFmtId="0" fontId="6"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49" fontId="8" fillId="7" borderId="6" xfId="0" applyNumberFormat="1" applyFont="1" applyFill="1" applyBorder="1" applyAlignment="1">
      <alignment horizontal="center" vertical="top"/>
    </xf>
    <xf numFmtId="49" fontId="8" fillId="7" borderId="7" xfId="0" applyNumberFormat="1" applyFont="1" applyFill="1" applyBorder="1" applyAlignment="1">
      <alignment horizontal="center" vertical="top"/>
    </xf>
    <xf numFmtId="49" fontId="8" fillId="7" borderId="8" xfId="0" applyNumberFormat="1" applyFont="1" applyFill="1" applyBorder="1" applyAlignment="1">
      <alignment horizontal="center" vertical="top"/>
    </xf>
    <xf numFmtId="49" fontId="8" fillId="7" borderId="6" xfId="0" applyNumberFormat="1" applyFont="1" applyFill="1" applyBorder="1" applyAlignment="1">
      <alignment horizontal="center" vertical="top" wrapText="1"/>
    </xf>
    <xf numFmtId="49" fontId="8" fillId="7" borderId="7" xfId="0" applyNumberFormat="1" applyFont="1" applyFill="1" applyBorder="1" applyAlignment="1">
      <alignment horizontal="center" vertical="top" wrapText="1"/>
    </xf>
    <xf numFmtId="49" fontId="8" fillId="7" borderId="8" xfId="0" applyNumberFormat="1"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1697182</xdr:colOff>
      <xdr:row>6</xdr:row>
      <xdr:rowOff>125556</xdr:rowOff>
    </xdr:from>
    <xdr:to>
      <xdr:col>1</xdr:col>
      <xdr:colOff>3984048</xdr:colOff>
      <xdr:row>6</xdr:row>
      <xdr:rowOff>125556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8682" y="1268556"/>
          <a:ext cx="2286866"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3"/>
  <sheetViews>
    <sheetView tabSelected="1" view="pageBreakPreview" topLeftCell="A199" zoomScaleNormal="100" zoomScaleSheetLayoutView="100" workbookViewId="0">
      <selection activeCell="D220" sqref="D220"/>
    </sheetView>
  </sheetViews>
  <sheetFormatPr baseColWidth="10" defaultRowHeight="15" x14ac:dyDescent="0.25"/>
  <cols>
    <col min="1" max="1" width="9.7109375" customWidth="1"/>
    <col min="2" max="2" width="62.140625" customWidth="1"/>
    <col min="4" max="4" width="15.7109375" customWidth="1"/>
  </cols>
  <sheetData>
    <row r="2" spans="1:7" x14ac:dyDescent="0.25">
      <c r="A2" s="1"/>
      <c r="B2" s="2"/>
      <c r="C2" s="3"/>
      <c r="D2" s="4"/>
      <c r="E2" s="5"/>
      <c r="F2" s="6"/>
      <c r="G2" s="7"/>
    </row>
    <row r="3" spans="1:7" x14ac:dyDescent="0.25">
      <c r="A3" s="1"/>
      <c r="B3" s="2"/>
      <c r="C3" s="3"/>
      <c r="D3" s="4"/>
      <c r="E3" s="5"/>
      <c r="F3" s="6"/>
      <c r="G3" s="7"/>
    </row>
    <row r="4" spans="1:7" x14ac:dyDescent="0.25">
      <c r="A4" s="1"/>
      <c r="B4" s="2"/>
      <c r="C4" s="157"/>
      <c r="D4" s="157"/>
      <c r="E4" s="5"/>
      <c r="F4" s="6"/>
      <c r="G4" s="6"/>
    </row>
    <row r="5" spans="1:7" x14ac:dyDescent="0.25">
      <c r="A5" s="8"/>
      <c r="B5" s="2"/>
      <c r="C5" s="9"/>
      <c r="D5" s="10"/>
      <c r="E5" s="5"/>
      <c r="F5" s="6"/>
      <c r="G5" s="11"/>
    </row>
    <row r="6" spans="1:7" x14ac:dyDescent="0.25">
      <c r="A6" s="8"/>
      <c r="B6" s="2"/>
      <c r="C6" s="9"/>
      <c r="D6" s="10"/>
      <c r="E6" s="5"/>
      <c r="F6" s="6"/>
      <c r="G6" s="11"/>
    </row>
    <row r="7" spans="1:7" x14ac:dyDescent="0.25">
      <c r="A7" s="8"/>
      <c r="B7" s="2"/>
      <c r="C7" s="9"/>
      <c r="D7" s="10"/>
      <c r="E7" s="5"/>
      <c r="F7" s="6"/>
      <c r="G7" s="11"/>
    </row>
    <row r="8" spans="1:7" x14ac:dyDescent="0.25">
      <c r="A8" s="8"/>
      <c r="B8" s="2"/>
      <c r="C8" s="9"/>
      <c r="D8" s="10"/>
      <c r="E8" s="5"/>
      <c r="F8" s="6"/>
      <c r="G8" s="11"/>
    </row>
    <row r="9" spans="1:7" x14ac:dyDescent="0.25">
      <c r="A9" s="158" t="s">
        <v>188</v>
      </c>
      <c r="B9" s="158"/>
      <c r="C9" s="158"/>
      <c r="D9" s="158"/>
      <c r="E9" s="158"/>
      <c r="F9" s="158"/>
      <c r="G9" s="158"/>
    </row>
    <row r="10" spans="1:7" x14ac:dyDescent="0.25">
      <c r="A10" s="159"/>
      <c r="B10" s="159"/>
      <c r="C10" s="9"/>
      <c r="D10" s="10"/>
      <c r="E10" s="5"/>
      <c r="F10" s="6"/>
      <c r="G10" s="11"/>
    </row>
    <row r="11" spans="1:7" ht="45" x14ac:dyDescent="0.25">
      <c r="A11" s="12" t="s">
        <v>0</v>
      </c>
      <c r="B11" s="13" t="s">
        <v>1</v>
      </c>
      <c r="C11" s="12" t="s">
        <v>2</v>
      </c>
      <c r="D11" s="12" t="s">
        <v>3</v>
      </c>
      <c r="E11" s="14" t="s">
        <v>4</v>
      </c>
      <c r="F11" s="14" t="s">
        <v>5</v>
      </c>
      <c r="G11" s="14" t="s">
        <v>6</v>
      </c>
    </row>
    <row r="12" spans="1:7" ht="15.75" x14ac:dyDescent="0.25">
      <c r="A12" s="15" t="s">
        <v>7</v>
      </c>
      <c r="B12" s="16" t="s">
        <v>8</v>
      </c>
      <c r="C12" s="17"/>
      <c r="D12" s="18"/>
      <c r="E12" s="19"/>
      <c r="F12" s="20"/>
      <c r="G12" s="21"/>
    </row>
    <row r="13" spans="1:7" ht="15.75" x14ac:dyDescent="0.25">
      <c r="A13" s="22">
        <v>1.01</v>
      </c>
      <c r="B13" s="23" t="s">
        <v>9</v>
      </c>
      <c r="C13" s="24">
        <v>1</v>
      </c>
      <c r="D13" s="25" t="s">
        <v>10</v>
      </c>
      <c r="E13" s="26"/>
      <c r="F13" s="27">
        <f>C13*E13</f>
        <v>0</v>
      </c>
      <c r="G13" s="28"/>
    </row>
    <row r="14" spans="1:7" ht="15.75" x14ac:dyDescent="0.25">
      <c r="A14" s="29"/>
      <c r="B14" s="30"/>
      <c r="C14" s="31"/>
      <c r="D14" s="32"/>
      <c r="E14" s="33"/>
      <c r="F14" s="6"/>
      <c r="G14" s="34">
        <f>SUM(F13:F13)</f>
        <v>0</v>
      </c>
    </row>
    <row r="15" spans="1:7" ht="15.75" x14ac:dyDescent="0.25">
      <c r="A15" s="160" t="s">
        <v>11</v>
      </c>
      <c r="B15" s="161"/>
      <c r="C15" s="161"/>
      <c r="D15" s="161"/>
      <c r="E15" s="161"/>
      <c r="F15" s="161"/>
      <c r="G15" s="162"/>
    </row>
    <row r="16" spans="1:7" ht="31.5" x14ac:dyDescent="0.25">
      <c r="A16" s="35">
        <v>2</v>
      </c>
      <c r="B16" s="36" t="s">
        <v>12</v>
      </c>
      <c r="C16" s="37"/>
      <c r="D16" s="38"/>
      <c r="E16" s="39"/>
      <c r="F16" s="40"/>
      <c r="G16" s="40"/>
    </row>
    <row r="17" spans="1:7" ht="15.75" x14ac:dyDescent="0.25">
      <c r="A17" s="41">
        <f>A16+0.01</f>
        <v>2.0099999999999998</v>
      </c>
      <c r="B17" s="42" t="s">
        <v>13</v>
      </c>
      <c r="C17" s="43">
        <v>1</v>
      </c>
      <c r="D17" s="44" t="s">
        <v>14</v>
      </c>
      <c r="E17" s="27"/>
      <c r="F17" s="27">
        <f t="shared" ref="F17:F19" si="0">C17*E17</f>
        <v>0</v>
      </c>
      <c r="G17" s="45"/>
    </row>
    <row r="18" spans="1:7" ht="15.75" x14ac:dyDescent="0.25">
      <c r="A18" s="41">
        <f t="shared" ref="A18:A19" si="1">A17+0.01</f>
        <v>2.0199999999999996</v>
      </c>
      <c r="B18" s="42" t="s">
        <v>15</v>
      </c>
      <c r="C18" s="43">
        <v>36</v>
      </c>
      <c r="D18" s="44" t="s">
        <v>16</v>
      </c>
      <c r="E18" s="27"/>
      <c r="F18" s="27">
        <f t="shared" si="0"/>
        <v>0</v>
      </c>
      <c r="G18" s="45"/>
    </row>
    <row r="19" spans="1:7" ht="15.75" x14ac:dyDescent="0.25">
      <c r="A19" s="41">
        <f t="shared" si="1"/>
        <v>2.0299999999999994</v>
      </c>
      <c r="B19" s="42" t="s">
        <v>17</v>
      </c>
      <c r="C19" s="43">
        <v>25</v>
      </c>
      <c r="D19" s="44" t="s">
        <v>16</v>
      </c>
      <c r="E19" s="27"/>
      <c r="F19" s="27">
        <f t="shared" si="0"/>
        <v>0</v>
      </c>
      <c r="G19" s="45"/>
    </row>
    <row r="20" spans="1:7" ht="15.75" x14ac:dyDescent="0.25">
      <c r="A20" s="41">
        <f>A19+0.01</f>
        <v>2.0399999999999991</v>
      </c>
      <c r="B20" s="42" t="s">
        <v>18</v>
      </c>
      <c r="C20" s="43">
        <v>10</v>
      </c>
      <c r="D20" s="44" t="s">
        <v>16</v>
      </c>
      <c r="E20" s="27"/>
      <c r="F20" s="27">
        <f>C20*E20</f>
        <v>0</v>
      </c>
      <c r="G20" s="45"/>
    </row>
    <row r="21" spans="1:7" ht="15.75" x14ac:dyDescent="0.25">
      <c r="A21" s="41">
        <f>A20+0.01</f>
        <v>2.0499999999999989</v>
      </c>
      <c r="B21" s="42" t="s">
        <v>19</v>
      </c>
      <c r="C21" s="43">
        <v>65.010000000000005</v>
      </c>
      <c r="D21" s="44" t="s">
        <v>20</v>
      </c>
      <c r="E21" s="27"/>
      <c r="F21" s="27">
        <f>C21*E21</f>
        <v>0</v>
      </c>
      <c r="G21" s="45"/>
    </row>
    <row r="22" spans="1:7" ht="15.75" x14ac:dyDescent="0.25">
      <c r="A22" s="29"/>
      <c r="B22" s="30"/>
      <c r="C22" s="31"/>
      <c r="D22" s="32"/>
      <c r="E22" s="46"/>
      <c r="F22" s="6"/>
      <c r="G22" s="34">
        <f>SUM(F17:F21)</f>
        <v>0</v>
      </c>
    </row>
    <row r="23" spans="1:7" ht="15.75" x14ac:dyDescent="0.25">
      <c r="A23" s="35">
        <v>3</v>
      </c>
      <c r="B23" s="36" t="s">
        <v>21</v>
      </c>
      <c r="C23" s="37"/>
      <c r="D23" s="38"/>
      <c r="E23" s="39"/>
      <c r="F23" s="40"/>
      <c r="G23" s="40"/>
    </row>
    <row r="24" spans="1:7" ht="15.75" x14ac:dyDescent="0.25">
      <c r="A24" s="41">
        <f>A23+0.01</f>
        <v>3.01</v>
      </c>
      <c r="B24" s="42" t="s">
        <v>22</v>
      </c>
      <c r="C24" s="43">
        <v>5.25</v>
      </c>
      <c r="D24" s="44" t="s">
        <v>20</v>
      </c>
      <c r="E24" s="27"/>
      <c r="F24" s="27">
        <f>C24*E24</f>
        <v>0</v>
      </c>
      <c r="G24" s="45"/>
    </row>
    <row r="25" spans="1:7" ht="15.75" x14ac:dyDescent="0.25">
      <c r="A25" s="41">
        <f t="shared" ref="A25:A29" si="2">A24+0.01</f>
        <v>3.0199999999999996</v>
      </c>
      <c r="B25" s="42" t="s">
        <v>23</v>
      </c>
      <c r="C25" s="43">
        <v>0.85</v>
      </c>
      <c r="D25" s="44" t="s">
        <v>20</v>
      </c>
      <c r="E25" s="27"/>
      <c r="F25" s="27">
        <f t="shared" ref="F25:F29" si="3">C25*E25</f>
        <v>0</v>
      </c>
      <c r="G25" s="45"/>
    </row>
    <row r="26" spans="1:7" ht="15.75" x14ac:dyDescent="0.25">
      <c r="A26" s="41">
        <f t="shared" si="2"/>
        <v>3.0299999999999994</v>
      </c>
      <c r="B26" s="42" t="s">
        <v>24</v>
      </c>
      <c r="C26" s="43">
        <v>2.2000000000000002</v>
      </c>
      <c r="D26" s="44" t="s">
        <v>20</v>
      </c>
      <c r="E26" s="27"/>
      <c r="F26" s="27">
        <f t="shared" si="3"/>
        <v>0</v>
      </c>
      <c r="G26" s="45"/>
    </row>
    <row r="27" spans="1:7" ht="15.75" x14ac:dyDescent="0.25">
      <c r="A27" s="41">
        <f t="shared" si="2"/>
        <v>3.0399999999999991</v>
      </c>
      <c r="B27" s="42" t="s">
        <v>25</v>
      </c>
      <c r="C27" s="43">
        <v>55.5</v>
      </c>
      <c r="D27" s="44" t="s">
        <v>26</v>
      </c>
      <c r="E27" s="27"/>
      <c r="F27" s="27">
        <f t="shared" si="3"/>
        <v>0</v>
      </c>
      <c r="G27" s="45"/>
    </row>
    <row r="28" spans="1:7" ht="15.75" x14ac:dyDescent="0.25">
      <c r="A28" s="41">
        <f t="shared" si="2"/>
        <v>3.0499999999999989</v>
      </c>
      <c r="B28" s="42" t="s">
        <v>27</v>
      </c>
      <c r="C28" s="43">
        <v>0.48</v>
      </c>
      <c r="D28" s="44" t="s">
        <v>20</v>
      </c>
      <c r="E28" s="27"/>
      <c r="F28" s="27">
        <f t="shared" si="3"/>
        <v>0</v>
      </c>
      <c r="G28" s="45"/>
    </row>
    <row r="29" spans="1:7" ht="15.75" x14ac:dyDescent="0.25">
      <c r="A29" s="41">
        <f t="shared" si="2"/>
        <v>3.0599999999999987</v>
      </c>
      <c r="B29" s="42" t="s">
        <v>28</v>
      </c>
      <c r="C29" s="43">
        <v>7.4</v>
      </c>
      <c r="D29" s="44" t="s">
        <v>29</v>
      </c>
      <c r="E29" s="27"/>
      <c r="F29" s="27">
        <f t="shared" si="3"/>
        <v>0</v>
      </c>
      <c r="G29" s="45"/>
    </row>
    <row r="30" spans="1:7" ht="15.75" x14ac:dyDescent="0.25">
      <c r="A30" s="29"/>
      <c r="B30" s="30"/>
      <c r="C30" s="31"/>
      <c r="D30" s="32"/>
      <c r="E30" s="46"/>
      <c r="F30" s="6"/>
      <c r="G30" s="34">
        <f>SUM(F24:F29)</f>
        <v>0</v>
      </c>
    </row>
    <row r="31" spans="1:7" ht="31.5" x14ac:dyDescent="0.25">
      <c r="A31" s="35">
        <v>4</v>
      </c>
      <c r="B31" s="36" t="s">
        <v>30</v>
      </c>
      <c r="C31" s="37"/>
      <c r="D31" s="38"/>
      <c r="E31" s="39"/>
      <c r="F31" s="40"/>
      <c r="G31" s="47"/>
    </row>
    <row r="32" spans="1:7" ht="15.75" x14ac:dyDescent="0.25">
      <c r="A32" s="41">
        <f>4+0.01</f>
        <v>4.01</v>
      </c>
      <c r="B32" s="42" t="s">
        <v>31</v>
      </c>
      <c r="C32" s="43">
        <f>3.66+12.35</f>
        <v>16.009999999999998</v>
      </c>
      <c r="D32" s="44" t="s">
        <v>20</v>
      </c>
      <c r="E32" s="27"/>
      <c r="F32" s="27">
        <f t="shared" ref="F32:F38" si="4">C32*E32</f>
        <v>0</v>
      </c>
      <c r="G32" s="45"/>
    </row>
    <row r="33" spans="1:7" ht="15.75" x14ac:dyDescent="0.25">
      <c r="A33" s="41">
        <f t="shared" ref="A33:A56" si="5">A32+0.01</f>
        <v>4.0199999999999996</v>
      </c>
      <c r="B33" s="42" t="s">
        <v>32</v>
      </c>
      <c r="C33" s="43">
        <v>5.34</v>
      </c>
      <c r="D33" s="44" t="s">
        <v>20</v>
      </c>
      <c r="E33" s="27"/>
      <c r="F33" s="27">
        <f t="shared" si="4"/>
        <v>0</v>
      </c>
      <c r="G33" s="45"/>
    </row>
    <row r="34" spans="1:7" ht="15.75" x14ac:dyDescent="0.25">
      <c r="A34" s="41">
        <f t="shared" si="5"/>
        <v>4.0299999999999994</v>
      </c>
      <c r="B34" s="42" t="s">
        <v>33</v>
      </c>
      <c r="C34" s="43">
        <v>0.74</v>
      </c>
      <c r="D34" s="44" t="s">
        <v>20</v>
      </c>
      <c r="E34" s="27"/>
      <c r="F34" s="27">
        <f t="shared" si="4"/>
        <v>0</v>
      </c>
      <c r="G34" s="45"/>
    </row>
    <row r="35" spans="1:7" ht="15.75" x14ac:dyDescent="0.25">
      <c r="A35" s="41">
        <f t="shared" si="5"/>
        <v>4.0399999999999991</v>
      </c>
      <c r="B35" s="42" t="s">
        <v>34</v>
      </c>
      <c r="C35" s="43">
        <f>21.35*1.1</f>
        <v>23.485000000000003</v>
      </c>
      <c r="D35" s="44" t="s">
        <v>26</v>
      </c>
      <c r="E35" s="27"/>
      <c r="F35" s="27">
        <f t="shared" si="4"/>
        <v>0</v>
      </c>
      <c r="G35" s="45"/>
    </row>
    <row r="36" spans="1:7" ht="15.75" x14ac:dyDescent="0.25">
      <c r="A36" s="41">
        <f t="shared" si="5"/>
        <v>4.0499999999999989</v>
      </c>
      <c r="B36" s="42" t="s">
        <v>35</v>
      </c>
      <c r="C36" s="43">
        <f>78.1*1.1+13</f>
        <v>98.91</v>
      </c>
      <c r="D36" s="44" t="s">
        <v>26</v>
      </c>
      <c r="E36" s="27"/>
      <c r="F36" s="27">
        <f t="shared" si="4"/>
        <v>0</v>
      </c>
      <c r="G36" s="45"/>
    </row>
    <row r="37" spans="1:7" ht="15.75" x14ac:dyDescent="0.25">
      <c r="A37" s="41">
        <f t="shared" si="5"/>
        <v>4.0599999999999987</v>
      </c>
      <c r="B37" s="42" t="s">
        <v>36</v>
      </c>
      <c r="C37" s="43">
        <v>1.1499999999999999</v>
      </c>
      <c r="D37" s="44" t="s">
        <v>20</v>
      </c>
      <c r="E37" s="27"/>
      <c r="F37" s="27">
        <f t="shared" si="4"/>
        <v>0</v>
      </c>
      <c r="G37" s="28"/>
    </row>
    <row r="38" spans="1:7" ht="31.5" x14ac:dyDescent="0.25">
      <c r="A38" s="41">
        <f t="shared" si="5"/>
        <v>4.0699999999999985</v>
      </c>
      <c r="B38" s="42" t="s">
        <v>37</v>
      </c>
      <c r="C38" s="43">
        <v>4.5</v>
      </c>
      <c r="D38" s="44" t="s">
        <v>20</v>
      </c>
      <c r="E38" s="27"/>
      <c r="F38" s="27">
        <f t="shared" si="4"/>
        <v>0</v>
      </c>
      <c r="G38" s="48"/>
    </row>
    <row r="39" spans="1:7" ht="15.75" x14ac:dyDescent="0.25">
      <c r="A39" s="29"/>
      <c r="B39" s="30"/>
      <c r="C39" s="31"/>
      <c r="D39" s="32"/>
      <c r="E39" s="46"/>
      <c r="F39" s="6"/>
      <c r="G39" s="34">
        <f>SUM(F32:F38)</f>
        <v>0</v>
      </c>
    </row>
    <row r="40" spans="1:7" ht="15.75" x14ac:dyDescent="0.25">
      <c r="A40" s="49">
        <v>5</v>
      </c>
      <c r="B40" s="16" t="s">
        <v>38</v>
      </c>
      <c r="C40" s="50"/>
      <c r="D40" s="51"/>
      <c r="E40" s="52"/>
      <c r="F40" s="53"/>
      <c r="G40" s="20"/>
    </row>
    <row r="41" spans="1:7" ht="15.75" x14ac:dyDescent="0.25">
      <c r="A41" s="41">
        <f t="shared" si="5"/>
        <v>5.01</v>
      </c>
      <c r="B41" s="42" t="s">
        <v>39</v>
      </c>
      <c r="C41" s="43">
        <f>278.08+226.08</f>
        <v>504.15999999999997</v>
      </c>
      <c r="D41" s="44" t="s">
        <v>26</v>
      </c>
      <c r="E41" s="27"/>
      <c r="F41" s="27">
        <f>C41*E41</f>
        <v>0</v>
      </c>
      <c r="G41" s="54"/>
    </row>
    <row r="42" spans="1:7" ht="15.75" x14ac:dyDescent="0.25">
      <c r="A42" s="41">
        <f t="shared" si="5"/>
        <v>5.0199999999999996</v>
      </c>
      <c r="B42" s="42" t="s">
        <v>40</v>
      </c>
      <c r="C42" s="43">
        <f>197.88+226.08</f>
        <v>423.96000000000004</v>
      </c>
      <c r="D42" s="44" t="s">
        <v>26</v>
      </c>
      <c r="E42" s="27"/>
      <c r="F42" s="27">
        <f>C42*E42</f>
        <v>0</v>
      </c>
      <c r="G42" s="45"/>
    </row>
    <row r="43" spans="1:7" ht="15.75" x14ac:dyDescent="0.25">
      <c r="A43" s="41">
        <f t="shared" si="5"/>
        <v>5.0299999999999994</v>
      </c>
      <c r="B43" s="42" t="s">
        <v>41</v>
      </c>
      <c r="C43" s="43">
        <v>24.8</v>
      </c>
      <c r="D43" s="44" t="s">
        <v>29</v>
      </c>
      <c r="E43" s="27"/>
      <c r="F43" s="27">
        <f>C43*E43</f>
        <v>0</v>
      </c>
      <c r="G43" s="45"/>
    </row>
    <row r="44" spans="1:7" ht="15.75" x14ac:dyDescent="0.25">
      <c r="A44" s="41">
        <f t="shared" si="5"/>
        <v>5.0399999999999991</v>
      </c>
      <c r="B44" s="42" t="s">
        <v>42</v>
      </c>
      <c r="C44" s="43">
        <v>24.8</v>
      </c>
      <c r="D44" s="44" t="s">
        <v>43</v>
      </c>
      <c r="E44" s="27"/>
      <c r="F44" s="27">
        <f>C44*E44</f>
        <v>0</v>
      </c>
      <c r="G44" s="48"/>
    </row>
    <row r="45" spans="1:7" ht="15.75" x14ac:dyDescent="0.25">
      <c r="A45" s="29"/>
      <c r="B45" s="30"/>
      <c r="C45" s="31"/>
      <c r="D45" s="32"/>
      <c r="E45" s="46"/>
      <c r="F45" s="6"/>
      <c r="G45" s="34">
        <f>SUM(F41:F44)</f>
        <v>0</v>
      </c>
    </row>
    <row r="46" spans="1:7" ht="15.75" x14ac:dyDescent="0.25">
      <c r="A46" s="35">
        <v>6</v>
      </c>
      <c r="B46" s="36" t="s">
        <v>44</v>
      </c>
      <c r="C46" s="37"/>
      <c r="D46" s="38"/>
      <c r="E46" s="39"/>
      <c r="F46" s="40"/>
      <c r="G46" s="47"/>
    </row>
    <row r="47" spans="1:7" ht="31.5" x14ac:dyDescent="0.25">
      <c r="A47" s="55">
        <f>A46+0.01</f>
        <v>6.01</v>
      </c>
      <c r="B47" s="42" t="s">
        <v>45</v>
      </c>
      <c r="C47" s="43">
        <v>1000.16</v>
      </c>
      <c r="D47" s="44" t="s">
        <v>26</v>
      </c>
      <c r="E47" s="27"/>
      <c r="F47" s="27">
        <f t="shared" ref="F47:F52" si="6">C47*E47</f>
        <v>0</v>
      </c>
      <c r="G47" s="45"/>
    </row>
    <row r="48" spans="1:7" ht="31.5" x14ac:dyDescent="0.25">
      <c r="A48" s="55">
        <f t="shared" ref="A48:A52" si="7">A47+0.01</f>
        <v>6.02</v>
      </c>
      <c r="B48" s="42" t="s">
        <v>46</v>
      </c>
      <c r="C48" s="43">
        <v>422.8</v>
      </c>
      <c r="D48" s="44" t="s">
        <v>29</v>
      </c>
      <c r="E48" s="27"/>
      <c r="F48" s="27">
        <f t="shared" si="6"/>
        <v>0</v>
      </c>
      <c r="G48" s="45"/>
    </row>
    <row r="49" spans="1:7" ht="31.5" x14ac:dyDescent="0.25">
      <c r="A49" s="55">
        <f t="shared" si="7"/>
        <v>6.0299999999999994</v>
      </c>
      <c r="B49" s="42" t="s">
        <v>47</v>
      </c>
      <c r="C49" s="43">
        <v>32</v>
      </c>
      <c r="D49" s="44" t="s">
        <v>26</v>
      </c>
      <c r="E49" s="27"/>
      <c r="F49" s="27">
        <f t="shared" si="6"/>
        <v>0</v>
      </c>
      <c r="G49" s="45"/>
    </row>
    <row r="50" spans="1:7" ht="31.5" x14ac:dyDescent="0.25">
      <c r="A50" s="55">
        <f t="shared" si="7"/>
        <v>6.0399999999999991</v>
      </c>
      <c r="B50" s="42" t="s">
        <v>48</v>
      </c>
      <c r="C50" s="43">
        <v>62.6</v>
      </c>
      <c r="D50" s="44" t="s">
        <v>26</v>
      </c>
      <c r="E50" s="27"/>
      <c r="F50" s="27">
        <f t="shared" si="6"/>
        <v>0</v>
      </c>
      <c r="G50" s="45"/>
    </row>
    <row r="51" spans="1:7" ht="31.5" x14ac:dyDescent="0.25">
      <c r="A51" s="55">
        <f t="shared" si="7"/>
        <v>6.0499999999999989</v>
      </c>
      <c r="B51" s="42" t="s">
        <v>49</v>
      </c>
      <c r="C51" s="43">
        <v>40</v>
      </c>
      <c r="D51" s="44" t="s">
        <v>50</v>
      </c>
      <c r="E51" s="27"/>
      <c r="F51" s="27">
        <f t="shared" si="6"/>
        <v>0</v>
      </c>
      <c r="G51" s="45"/>
    </row>
    <row r="52" spans="1:7" ht="31.5" x14ac:dyDescent="0.25">
      <c r="A52" s="55">
        <f t="shared" si="7"/>
        <v>6.0599999999999987</v>
      </c>
      <c r="B52" s="42" t="s">
        <v>51</v>
      </c>
      <c r="C52" s="43">
        <v>18.399999999999999</v>
      </c>
      <c r="D52" s="44" t="s">
        <v>29</v>
      </c>
      <c r="E52" s="27"/>
      <c r="F52" s="27">
        <f t="shared" si="6"/>
        <v>0</v>
      </c>
      <c r="G52" s="45"/>
    </row>
    <row r="53" spans="1:7" ht="15.75" x14ac:dyDescent="0.25">
      <c r="A53" s="29"/>
      <c r="B53" s="30"/>
      <c r="C53" s="31"/>
      <c r="D53" s="32"/>
      <c r="E53" s="46"/>
      <c r="F53" s="6"/>
      <c r="G53" s="34">
        <f>SUM(F47:F52)</f>
        <v>0</v>
      </c>
    </row>
    <row r="54" spans="1:7" ht="15.75" x14ac:dyDescent="0.25">
      <c r="A54" s="18" t="s">
        <v>52</v>
      </c>
      <c r="B54" s="36" t="s">
        <v>53</v>
      </c>
      <c r="C54" s="50"/>
      <c r="D54" s="51"/>
      <c r="E54" s="52"/>
      <c r="F54" s="53"/>
      <c r="G54" s="20"/>
    </row>
    <row r="55" spans="1:7" ht="15.75" x14ac:dyDescent="0.25">
      <c r="A55" s="41">
        <f t="shared" si="5"/>
        <v>7.01</v>
      </c>
      <c r="B55" s="42" t="s">
        <v>54</v>
      </c>
      <c r="C55" s="43">
        <f>86+31.2</f>
        <v>117.2</v>
      </c>
      <c r="D55" s="44" t="s">
        <v>26</v>
      </c>
      <c r="E55" s="27"/>
      <c r="F55" s="27">
        <f>C55*E55</f>
        <v>0</v>
      </c>
      <c r="G55" s="54"/>
    </row>
    <row r="56" spans="1:7" ht="15.75" x14ac:dyDescent="0.25">
      <c r="A56" s="41">
        <f t="shared" si="5"/>
        <v>7.02</v>
      </c>
      <c r="B56" s="42" t="s">
        <v>55</v>
      </c>
      <c r="C56" s="43">
        <v>75</v>
      </c>
      <c r="D56" s="44" t="s">
        <v>26</v>
      </c>
      <c r="E56" s="27"/>
      <c r="F56" s="27">
        <f>C56*E56</f>
        <v>0</v>
      </c>
      <c r="G56" s="45"/>
    </row>
    <row r="57" spans="1:7" ht="15.75" x14ac:dyDescent="0.25">
      <c r="A57" s="29"/>
      <c r="B57" s="30"/>
      <c r="C57" s="31"/>
      <c r="D57" s="32"/>
      <c r="E57" s="46"/>
      <c r="F57" s="6"/>
      <c r="G57" s="34">
        <f>SUM(F55:F56)</f>
        <v>0</v>
      </c>
    </row>
    <row r="58" spans="1:7" ht="15.75" x14ac:dyDescent="0.25">
      <c r="A58" s="18" t="s">
        <v>160</v>
      </c>
      <c r="B58" s="36" t="s">
        <v>161</v>
      </c>
      <c r="C58" s="50"/>
      <c r="D58" s="51"/>
      <c r="E58" s="52"/>
      <c r="F58" s="53"/>
      <c r="G58" s="20"/>
    </row>
    <row r="59" spans="1:7" ht="15.75" x14ac:dyDescent="0.25">
      <c r="A59" s="41">
        <f t="shared" ref="A59:A68" si="8">A58+0.01</f>
        <v>8.01</v>
      </c>
      <c r="B59" s="42" t="s">
        <v>162</v>
      </c>
      <c r="C59" s="43">
        <v>494.13</v>
      </c>
      <c r="D59" s="44" t="s">
        <v>26</v>
      </c>
      <c r="E59" s="27"/>
      <c r="F59" s="27">
        <f>C59*E59</f>
        <v>0</v>
      </c>
      <c r="G59" s="144"/>
    </row>
    <row r="60" spans="1:7" ht="31.5" x14ac:dyDescent="0.25">
      <c r="A60" s="41">
        <f t="shared" si="8"/>
        <v>8.02</v>
      </c>
      <c r="B60" s="42" t="s">
        <v>163</v>
      </c>
      <c r="C60" s="43">
        <v>71.3</v>
      </c>
      <c r="D60" s="44" t="s">
        <v>26</v>
      </c>
      <c r="E60" s="27"/>
      <c r="F60" s="27">
        <f>C60*E60</f>
        <v>0</v>
      </c>
      <c r="G60" s="145"/>
    </row>
    <row r="61" spans="1:7" ht="15.75" x14ac:dyDescent="0.25">
      <c r="A61" s="29"/>
      <c r="B61" s="30"/>
      <c r="C61" s="31"/>
      <c r="D61" s="32"/>
      <c r="E61" s="46"/>
      <c r="F61" s="6"/>
      <c r="G61" s="34">
        <f>SUM(F59:F60)</f>
        <v>0</v>
      </c>
    </row>
    <row r="62" spans="1:7" ht="15.75" x14ac:dyDescent="0.25">
      <c r="A62" s="49">
        <v>9</v>
      </c>
      <c r="B62" s="36" t="s">
        <v>164</v>
      </c>
      <c r="C62" s="17"/>
      <c r="D62" s="51"/>
      <c r="E62" s="52"/>
      <c r="F62" s="53"/>
      <c r="G62" s="20"/>
    </row>
    <row r="63" spans="1:7" ht="31.5" x14ac:dyDescent="0.25">
      <c r="A63" s="41">
        <f t="shared" si="8"/>
        <v>9.01</v>
      </c>
      <c r="B63" s="42" t="s">
        <v>165</v>
      </c>
      <c r="C63" s="43">
        <v>24</v>
      </c>
      <c r="D63" s="44" t="s">
        <v>16</v>
      </c>
      <c r="E63" s="27"/>
      <c r="F63" s="27">
        <f>C63*E63</f>
        <v>0</v>
      </c>
      <c r="G63" s="54"/>
    </row>
    <row r="64" spans="1:7" ht="15.75" x14ac:dyDescent="0.25">
      <c r="A64" s="41">
        <f t="shared" si="8"/>
        <v>9.02</v>
      </c>
      <c r="B64" s="42" t="s">
        <v>166</v>
      </c>
      <c r="C64" s="43">
        <v>5</v>
      </c>
      <c r="D64" s="44" t="s">
        <v>16</v>
      </c>
      <c r="E64" s="27"/>
      <c r="F64" s="27">
        <f>C64*E64</f>
        <v>0</v>
      </c>
      <c r="G64" s="45"/>
    </row>
    <row r="65" spans="1:7" ht="15.75" x14ac:dyDescent="0.25">
      <c r="A65" s="29"/>
      <c r="B65" s="30"/>
      <c r="C65" s="31"/>
      <c r="D65" s="32"/>
      <c r="E65" s="46"/>
      <c r="F65" s="6"/>
      <c r="G65" s="34">
        <f>SUM(F63:F64)</f>
        <v>0</v>
      </c>
    </row>
    <row r="66" spans="1:7" ht="15.75" x14ac:dyDescent="0.25">
      <c r="A66" s="49">
        <v>10</v>
      </c>
      <c r="B66" s="16" t="s">
        <v>167</v>
      </c>
      <c r="C66" s="50"/>
      <c r="D66" s="51"/>
      <c r="E66" s="146"/>
      <c r="F66" s="53"/>
      <c r="G66" s="20"/>
    </row>
    <row r="67" spans="1:7" ht="31.5" x14ac:dyDescent="0.25">
      <c r="A67" s="41">
        <f t="shared" si="8"/>
        <v>10.01</v>
      </c>
      <c r="B67" s="42" t="s">
        <v>168</v>
      </c>
      <c r="C67" s="43">
        <v>942.6</v>
      </c>
      <c r="D67" s="44" t="s">
        <v>169</v>
      </c>
      <c r="E67" s="27"/>
      <c r="F67" s="27">
        <f>E67*C67</f>
        <v>0</v>
      </c>
      <c r="G67" s="54"/>
    </row>
    <row r="68" spans="1:7" ht="31.5" x14ac:dyDescent="0.25">
      <c r="A68" s="41">
        <f t="shared" si="8"/>
        <v>10.02</v>
      </c>
      <c r="B68" s="42" t="s">
        <v>170</v>
      </c>
      <c r="C68" s="43">
        <v>62</v>
      </c>
      <c r="D68" s="44" t="s">
        <v>16</v>
      </c>
      <c r="E68" s="27"/>
      <c r="F68" s="27">
        <f>E68*C68</f>
        <v>0</v>
      </c>
      <c r="G68" s="45"/>
    </row>
    <row r="69" spans="1:7" ht="15.75" x14ac:dyDescent="0.25">
      <c r="A69" s="29"/>
      <c r="B69" s="30"/>
      <c r="C69" s="31"/>
      <c r="D69" s="32"/>
      <c r="E69" s="46"/>
      <c r="F69" s="6"/>
      <c r="G69" s="34">
        <f>SUM(F67:F68)</f>
        <v>0</v>
      </c>
    </row>
    <row r="70" spans="1:7" ht="15.75" x14ac:dyDescent="0.25">
      <c r="A70" s="49">
        <v>11</v>
      </c>
      <c r="B70" s="16" t="s">
        <v>136</v>
      </c>
      <c r="C70" s="50"/>
      <c r="D70" s="51"/>
      <c r="E70" s="52"/>
      <c r="F70" s="53"/>
      <c r="G70" s="20"/>
    </row>
    <row r="71" spans="1:7" ht="15.75" x14ac:dyDescent="0.25">
      <c r="A71" s="41">
        <f t="shared" ref="A71:A73" si="9">A70+0.01</f>
        <v>11.01</v>
      </c>
      <c r="B71" s="42" t="s">
        <v>171</v>
      </c>
      <c r="C71" s="43">
        <f>1266.71+1528.08</f>
        <v>2794.79</v>
      </c>
      <c r="D71" s="44" t="s">
        <v>26</v>
      </c>
      <c r="E71" s="27"/>
      <c r="F71" s="27">
        <f>C71*E71</f>
        <v>0</v>
      </c>
      <c r="G71" s="147"/>
    </row>
    <row r="72" spans="1:7" ht="15.75" x14ac:dyDescent="0.25">
      <c r="A72" s="41">
        <f t="shared" si="9"/>
        <v>11.02</v>
      </c>
      <c r="B72" s="42" t="s">
        <v>172</v>
      </c>
      <c r="C72" s="43">
        <f>364.54+530</f>
        <v>894.54</v>
      </c>
      <c r="D72" s="44" t="s">
        <v>26</v>
      </c>
      <c r="E72" s="27"/>
      <c r="F72" s="27">
        <f>C72*E72</f>
        <v>0</v>
      </c>
      <c r="G72" s="45"/>
    </row>
    <row r="73" spans="1:7" ht="15.75" x14ac:dyDescent="0.25">
      <c r="A73" s="41">
        <f t="shared" si="9"/>
        <v>11.03</v>
      </c>
      <c r="B73" s="42" t="s">
        <v>173</v>
      </c>
      <c r="C73" s="43">
        <v>1</v>
      </c>
      <c r="D73" s="44" t="s">
        <v>93</v>
      </c>
      <c r="E73" s="27"/>
      <c r="F73" s="27">
        <f>C73*E73</f>
        <v>0</v>
      </c>
      <c r="G73" s="148"/>
    </row>
    <row r="74" spans="1:7" ht="15.75" x14ac:dyDescent="0.25">
      <c r="A74" s="29"/>
      <c r="B74" s="30"/>
      <c r="C74" s="31"/>
      <c r="D74" s="32"/>
      <c r="E74" s="46"/>
      <c r="F74" s="6"/>
      <c r="G74" s="34">
        <f>SUM(F71:F73)</f>
        <v>0</v>
      </c>
    </row>
    <row r="75" spans="1:7" ht="15.75" x14ac:dyDescent="0.25">
      <c r="A75" s="56">
        <v>12</v>
      </c>
      <c r="B75" s="57" t="s">
        <v>56</v>
      </c>
      <c r="C75" s="58"/>
      <c r="D75" s="59"/>
      <c r="E75" s="60"/>
      <c r="F75" s="61"/>
      <c r="G75" s="62"/>
    </row>
    <row r="76" spans="1:7" ht="31.5" x14ac:dyDescent="0.25">
      <c r="A76" s="41">
        <f>A75+0.01</f>
        <v>12.01</v>
      </c>
      <c r="B76" s="42" t="s">
        <v>57</v>
      </c>
      <c r="C76" s="43">
        <v>1100</v>
      </c>
      <c r="D76" s="44" t="s">
        <v>58</v>
      </c>
      <c r="E76" s="27"/>
      <c r="F76" s="27">
        <f>C76*E76</f>
        <v>0</v>
      </c>
      <c r="G76" s="45"/>
    </row>
    <row r="77" spans="1:7" ht="15.75" x14ac:dyDescent="0.25">
      <c r="A77" s="29"/>
      <c r="B77" s="30"/>
      <c r="C77" s="31"/>
      <c r="D77" s="32"/>
      <c r="E77" s="46"/>
      <c r="F77" s="6"/>
      <c r="G77" s="34">
        <f>SUM(F76:F76)</f>
        <v>0</v>
      </c>
    </row>
    <row r="78" spans="1:7" ht="15.75" x14ac:dyDescent="0.25">
      <c r="A78" s="56">
        <v>13</v>
      </c>
      <c r="B78" s="57" t="s">
        <v>59</v>
      </c>
      <c r="C78" s="57"/>
      <c r="D78" s="57"/>
      <c r="E78" s="63"/>
      <c r="F78" s="63"/>
      <c r="G78" s="63"/>
    </row>
    <row r="79" spans="1:7" ht="15.75" x14ac:dyDescent="0.25">
      <c r="A79" s="41">
        <f>A78+0.01</f>
        <v>13.01</v>
      </c>
      <c r="B79" s="42" t="s">
        <v>60</v>
      </c>
      <c r="C79" s="64">
        <v>84</v>
      </c>
      <c r="D79" s="65" t="s">
        <v>61</v>
      </c>
      <c r="E79" s="66"/>
      <c r="F79" s="66">
        <f t="shared" ref="F79:F94" si="10">E79*C79</f>
        <v>0</v>
      </c>
      <c r="G79" s="45"/>
    </row>
    <row r="80" spans="1:7" ht="15.75" x14ac:dyDescent="0.25">
      <c r="A80" s="41">
        <f t="shared" ref="A80:A94" si="11">A79+0.01</f>
        <v>13.02</v>
      </c>
      <c r="B80" s="42" t="s">
        <v>62</v>
      </c>
      <c r="C80" s="64">
        <v>17</v>
      </c>
      <c r="D80" s="65" t="s">
        <v>61</v>
      </c>
      <c r="E80" s="66"/>
      <c r="F80" s="66">
        <f t="shared" si="10"/>
        <v>0</v>
      </c>
      <c r="G80" s="45"/>
    </row>
    <row r="81" spans="1:7" ht="31.5" x14ac:dyDescent="0.25">
      <c r="A81" s="41">
        <f t="shared" si="11"/>
        <v>13.03</v>
      </c>
      <c r="B81" s="42" t="s">
        <v>63</v>
      </c>
      <c r="C81" s="64">
        <v>17</v>
      </c>
      <c r="D81" s="65" t="s">
        <v>61</v>
      </c>
      <c r="E81" s="67"/>
      <c r="F81" s="66">
        <f t="shared" si="10"/>
        <v>0</v>
      </c>
      <c r="G81" s="45"/>
    </row>
    <row r="82" spans="1:7" ht="31.5" x14ac:dyDescent="0.25">
      <c r="A82" s="41">
        <f t="shared" si="11"/>
        <v>13.04</v>
      </c>
      <c r="B82" s="42" t="s">
        <v>64</v>
      </c>
      <c r="C82" s="64">
        <v>7</v>
      </c>
      <c r="D82" s="65" t="s">
        <v>61</v>
      </c>
      <c r="E82" s="68"/>
      <c r="F82" s="66">
        <f t="shared" si="10"/>
        <v>0</v>
      </c>
      <c r="G82" s="45"/>
    </row>
    <row r="83" spans="1:7" ht="31.5" x14ac:dyDescent="0.25">
      <c r="A83" s="41">
        <f t="shared" si="11"/>
        <v>13.049999999999999</v>
      </c>
      <c r="B83" s="42" t="s">
        <v>65</v>
      </c>
      <c r="C83" s="64">
        <v>4</v>
      </c>
      <c r="D83" s="65" t="s">
        <v>61</v>
      </c>
      <c r="E83" s="68"/>
      <c r="F83" s="66">
        <f t="shared" si="10"/>
        <v>0</v>
      </c>
      <c r="G83" s="45"/>
    </row>
    <row r="84" spans="1:7" ht="31.5" x14ac:dyDescent="0.25">
      <c r="A84" s="41">
        <f t="shared" si="11"/>
        <v>13.059999999999999</v>
      </c>
      <c r="B84" s="42" t="s">
        <v>66</v>
      </c>
      <c r="C84" s="64">
        <v>189</v>
      </c>
      <c r="D84" s="65" t="s">
        <v>61</v>
      </c>
      <c r="E84" s="68"/>
      <c r="F84" s="66">
        <f t="shared" si="10"/>
        <v>0</v>
      </c>
      <c r="G84" s="45"/>
    </row>
    <row r="85" spans="1:7" ht="31.5" x14ac:dyDescent="0.25">
      <c r="A85" s="41">
        <f t="shared" si="11"/>
        <v>13.069999999999999</v>
      </c>
      <c r="B85" s="42" t="s">
        <v>67</v>
      </c>
      <c r="C85" s="64">
        <v>2</v>
      </c>
      <c r="D85" s="65" t="s">
        <v>61</v>
      </c>
      <c r="E85" s="68"/>
      <c r="F85" s="66">
        <f t="shared" si="10"/>
        <v>0</v>
      </c>
      <c r="G85" s="45"/>
    </row>
    <row r="86" spans="1:7" ht="15.75" x14ac:dyDescent="0.25">
      <c r="A86" s="41">
        <f t="shared" si="11"/>
        <v>13.079999999999998</v>
      </c>
      <c r="B86" s="42" t="s">
        <v>68</v>
      </c>
      <c r="C86" s="64">
        <v>7</v>
      </c>
      <c r="D86" s="65" t="s">
        <v>61</v>
      </c>
      <c r="E86" s="68"/>
      <c r="F86" s="66">
        <f t="shared" si="10"/>
        <v>0</v>
      </c>
      <c r="G86" s="45"/>
    </row>
    <row r="87" spans="1:7" ht="15.75" x14ac:dyDescent="0.25">
      <c r="A87" s="41">
        <f t="shared" si="11"/>
        <v>13.089999999999998</v>
      </c>
      <c r="B87" s="42" t="s">
        <v>69</v>
      </c>
      <c r="C87" s="64">
        <v>38</v>
      </c>
      <c r="D87" s="65" t="s">
        <v>61</v>
      </c>
      <c r="E87" s="68"/>
      <c r="F87" s="66">
        <f t="shared" si="10"/>
        <v>0</v>
      </c>
      <c r="G87" s="45"/>
    </row>
    <row r="88" spans="1:7" ht="31.5" x14ac:dyDescent="0.25">
      <c r="A88" s="55">
        <f>A87+0.01</f>
        <v>13.099999999999998</v>
      </c>
      <c r="B88" s="42" t="s">
        <v>70</v>
      </c>
      <c r="C88" s="64">
        <v>17</v>
      </c>
      <c r="D88" s="65" t="s">
        <v>61</v>
      </c>
      <c r="E88" s="68"/>
      <c r="F88" s="66">
        <f t="shared" si="10"/>
        <v>0</v>
      </c>
      <c r="G88" s="45"/>
    </row>
    <row r="89" spans="1:7" ht="31.5" x14ac:dyDescent="0.25">
      <c r="A89" s="41">
        <f t="shared" si="11"/>
        <v>13.109999999999998</v>
      </c>
      <c r="B89" s="42" t="s">
        <v>71</v>
      </c>
      <c r="C89" s="64">
        <v>3</v>
      </c>
      <c r="D89" s="65" t="s">
        <v>61</v>
      </c>
      <c r="E89" s="68"/>
      <c r="F89" s="66">
        <f t="shared" si="10"/>
        <v>0</v>
      </c>
      <c r="G89" s="45"/>
    </row>
    <row r="90" spans="1:7" ht="31.5" x14ac:dyDescent="0.25">
      <c r="A90" s="41">
        <f t="shared" si="11"/>
        <v>13.119999999999997</v>
      </c>
      <c r="B90" s="42" t="s">
        <v>72</v>
      </c>
      <c r="C90" s="64">
        <v>2</v>
      </c>
      <c r="D90" s="65" t="s">
        <v>61</v>
      </c>
      <c r="E90" s="67"/>
      <c r="F90" s="66">
        <f t="shared" si="10"/>
        <v>0</v>
      </c>
      <c r="G90" s="45"/>
    </row>
    <row r="91" spans="1:7" ht="15.75" x14ac:dyDescent="0.25">
      <c r="A91" s="41">
        <f t="shared" si="11"/>
        <v>13.129999999999997</v>
      </c>
      <c r="B91" s="42" t="s">
        <v>73</v>
      </c>
      <c r="C91" s="64">
        <v>1</v>
      </c>
      <c r="D91" s="65" t="s">
        <v>61</v>
      </c>
      <c r="E91" s="66"/>
      <c r="F91" s="66">
        <f t="shared" si="10"/>
        <v>0</v>
      </c>
      <c r="G91" s="45"/>
    </row>
    <row r="92" spans="1:7" ht="15.75" x14ac:dyDescent="0.25">
      <c r="A92" s="41">
        <f t="shared" si="11"/>
        <v>13.139999999999997</v>
      </c>
      <c r="B92" s="42" t="s">
        <v>74</v>
      </c>
      <c r="C92" s="69">
        <v>1</v>
      </c>
      <c r="D92" s="65" t="s">
        <v>61</v>
      </c>
      <c r="E92" s="68"/>
      <c r="F92" s="66">
        <f>E92*C92</f>
        <v>0</v>
      </c>
      <c r="G92" s="45"/>
    </row>
    <row r="93" spans="1:7" ht="15.75" x14ac:dyDescent="0.25">
      <c r="A93" s="41">
        <f t="shared" si="11"/>
        <v>13.149999999999997</v>
      </c>
      <c r="B93" s="42" t="s">
        <v>75</v>
      </c>
      <c r="C93" s="70">
        <v>4</v>
      </c>
      <c r="D93" s="65" t="s">
        <v>61</v>
      </c>
      <c r="E93" s="68"/>
      <c r="F93" s="66">
        <f t="shared" ref="F93" si="12">E93*C93</f>
        <v>0</v>
      </c>
      <c r="G93" s="45"/>
    </row>
    <row r="94" spans="1:7" ht="15.75" x14ac:dyDescent="0.25">
      <c r="A94" s="41">
        <f t="shared" si="11"/>
        <v>13.159999999999997</v>
      </c>
      <c r="B94" s="42" t="s">
        <v>76</v>
      </c>
      <c r="C94" s="70">
        <v>14</v>
      </c>
      <c r="D94" s="65" t="s">
        <v>61</v>
      </c>
      <c r="E94" s="68"/>
      <c r="F94" s="66">
        <f t="shared" si="10"/>
        <v>0</v>
      </c>
      <c r="G94" s="45"/>
    </row>
    <row r="95" spans="1:7" ht="15.75" x14ac:dyDescent="0.25">
      <c r="A95" s="29"/>
      <c r="B95" s="30"/>
      <c r="C95" s="31"/>
      <c r="D95" s="32"/>
      <c r="E95" s="46"/>
      <c r="F95" s="6"/>
      <c r="G95" s="34">
        <f>SUM(F79:F94)</f>
        <v>0</v>
      </c>
    </row>
    <row r="96" spans="1:7" ht="15.75" x14ac:dyDescent="0.25">
      <c r="A96" s="71" t="s">
        <v>174</v>
      </c>
      <c r="B96" s="57" t="s">
        <v>77</v>
      </c>
      <c r="C96" s="57"/>
      <c r="D96" s="57"/>
      <c r="E96" s="63"/>
      <c r="F96" s="63"/>
      <c r="G96" s="63"/>
    </row>
    <row r="97" spans="1:7" ht="31.5" x14ac:dyDescent="0.25">
      <c r="A97" s="72">
        <f>A96+0.01</f>
        <v>14.01</v>
      </c>
      <c r="B97" s="42" t="s">
        <v>66</v>
      </c>
      <c r="C97" s="64">
        <v>41</v>
      </c>
      <c r="D97" s="65" t="s">
        <v>61</v>
      </c>
      <c r="E97" s="68"/>
      <c r="F97" s="66">
        <f t="shared" ref="F97:F106" si="13">E97*C97</f>
        <v>0</v>
      </c>
      <c r="G97" s="45"/>
    </row>
    <row r="98" spans="1:7" ht="31.5" x14ac:dyDescent="0.25">
      <c r="A98" s="72">
        <f t="shared" ref="A98:A106" si="14">A97+0.01</f>
        <v>14.02</v>
      </c>
      <c r="B98" s="42" t="s">
        <v>65</v>
      </c>
      <c r="C98" s="64">
        <v>4</v>
      </c>
      <c r="D98" s="65" t="s">
        <v>61</v>
      </c>
      <c r="E98" s="68"/>
      <c r="F98" s="66">
        <f t="shared" si="13"/>
        <v>0</v>
      </c>
      <c r="G98" s="45"/>
    </row>
    <row r="99" spans="1:7" ht="31.5" x14ac:dyDescent="0.25">
      <c r="A99" s="72">
        <f t="shared" si="14"/>
        <v>14.03</v>
      </c>
      <c r="B99" s="42" t="s">
        <v>64</v>
      </c>
      <c r="C99" s="64">
        <v>1</v>
      </c>
      <c r="D99" s="65" t="s">
        <v>61</v>
      </c>
      <c r="E99" s="68"/>
      <c r="F99" s="66">
        <f t="shared" si="13"/>
        <v>0</v>
      </c>
      <c r="G99" s="45"/>
    </row>
    <row r="100" spans="1:7" ht="15.75" x14ac:dyDescent="0.25">
      <c r="A100" s="72">
        <f t="shared" si="14"/>
        <v>14.04</v>
      </c>
      <c r="B100" s="42" t="s">
        <v>62</v>
      </c>
      <c r="C100" s="64">
        <v>5</v>
      </c>
      <c r="D100" s="65" t="s">
        <v>61</v>
      </c>
      <c r="E100" s="66"/>
      <c r="F100" s="66">
        <f t="shared" si="13"/>
        <v>0</v>
      </c>
      <c r="G100" s="45"/>
    </row>
    <row r="101" spans="1:7" ht="15.75" x14ac:dyDescent="0.25">
      <c r="A101" s="72">
        <f t="shared" si="14"/>
        <v>14.049999999999999</v>
      </c>
      <c r="B101" s="42" t="s">
        <v>60</v>
      </c>
      <c r="C101" s="64">
        <v>12</v>
      </c>
      <c r="D101" s="65" t="s">
        <v>61</v>
      </c>
      <c r="E101" s="66"/>
      <c r="F101" s="66">
        <f t="shared" si="13"/>
        <v>0</v>
      </c>
      <c r="G101" s="45"/>
    </row>
    <row r="102" spans="1:7" ht="31.5" x14ac:dyDescent="0.25">
      <c r="A102" s="72">
        <f t="shared" si="14"/>
        <v>14.059999999999999</v>
      </c>
      <c r="B102" s="42" t="s">
        <v>71</v>
      </c>
      <c r="C102" s="64">
        <v>3</v>
      </c>
      <c r="D102" s="65" t="s">
        <v>61</v>
      </c>
      <c r="E102" s="68"/>
      <c r="F102" s="66">
        <f t="shared" si="13"/>
        <v>0</v>
      </c>
      <c r="G102" s="45"/>
    </row>
    <row r="103" spans="1:7" ht="15.75" x14ac:dyDescent="0.25">
      <c r="A103" s="72">
        <f t="shared" si="14"/>
        <v>14.069999999999999</v>
      </c>
      <c r="B103" s="42" t="s">
        <v>69</v>
      </c>
      <c r="C103" s="64">
        <v>3</v>
      </c>
      <c r="D103" s="65" t="s">
        <v>61</v>
      </c>
      <c r="E103" s="68"/>
      <c r="F103" s="66">
        <f t="shared" si="13"/>
        <v>0</v>
      </c>
      <c r="G103" s="45"/>
    </row>
    <row r="104" spans="1:7" ht="31.5" x14ac:dyDescent="0.25">
      <c r="A104" s="72">
        <f t="shared" si="14"/>
        <v>14.079999999999998</v>
      </c>
      <c r="B104" s="42" t="s">
        <v>72</v>
      </c>
      <c r="C104" s="64">
        <v>1</v>
      </c>
      <c r="D104" s="65" t="s">
        <v>61</v>
      </c>
      <c r="E104" s="67"/>
      <c r="F104" s="66">
        <f t="shared" si="13"/>
        <v>0</v>
      </c>
      <c r="G104" s="45"/>
    </row>
    <row r="105" spans="1:7" ht="15.75" x14ac:dyDescent="0.25">
      <c r="A105" s="72">
        <f t="shared" si="14"/>
        <v>14.089999999999998</v>
      </c>
      <c r="B105" s="42" t="s">
        <v>76</v>
      </c>
      <c r="C105" s="64">
        <v>10</v>
      </c>
      <c r="D105" s="65" t="s">
        <v>61</v>
      </c>
      <c r="E105" s="68"/>
      <c r="F105" s="66">
        <f t="shared" si="13"/>
        <v>0</v>
      </c>
      <c r="G105" s="45"/>
    </row>
    <row r="106" spans="1:7" ht="15.75" x14ac:dyDescent="0.25">
      <c r="A106" s="72">
        <f t="shared" si="14"/>
        <v>14.099999999999998</v>
      </c>
      <c r="B106" s="42" t="s">
        <v>78</v>
      </c>
      <c r="C106" s="64">
        <v>2</v>
      </c>
      <c r="D106" s="65" t="s">
        <v>61</v>
      </c>
      <c r="E106" s="68"/>
      <c r="F106" s="66">
        <f t="shared" si="13"/>
        <v>0</v>
      </c>
      <c r="G106" s="45"/>
    </row>
    <row r="107" spans="1:7" ht="15.75" x14ac:dyDescent="0.25">
      <c r="A107" s="29"/>
      <c r="B107" s="30"/>
      <c r="C107" s="31"/>
      <c r="D107" s="32"/>
      <c r="E107" s="46"/>
      <c r="F107" s="6"/>
      <c r="G107" s="73">
        <f>SUM(F97:F107)</f>
        <v>0</v>
      </c>
    </row>
    <row r="108" spans="1:7" ht="15.75" x14ac:dyDescent="0.25">
      <c r="A108" s="71" t="s">
        <v>175</v>
      </c>
      <c r="B108" s="57" t="s">
        <v>79</v>
      </c>
      <c r="C108" s="57"/>
      <c r="D108" s="57"/>
      <c r="E108" s="63"/>
      <c r="F108" s="63"/>
      <c r="G108" s="74"/>
    </row>
    <row r="109" spans="1:7" ht="63" x14ac:dyDescent="0.25">
      <c r="A109" s="72">
        <f>A108+0.01</f>
        <v>15.01</v>
      </c>
      <c r="B109" s="42" t="s">
        <v>80</v>
      </c>
      <c r="C109" s="70">
        <v>280</v>
      </c>
      <c r="D109" s="65" t="s">
        <v>50</v>
      </c>
      <c r="E109" s="67"/>
      <c r="F109" s="66">
        <f>C109*E109</f>
        <v>0</v>
      </c>
      <c r="G109" s="75"/>
    </row>
    <row r="110" spans="1:7" ht="15.75" x14ac:dyDescent="0.25">
      <c r="A110" s="29"/>
      <c r="B110" s="30"/>
      <c r="C110" s="31"/>
      <c r="D110" s="32"/>
      <c r="E110" s="46"/>
      <c r="F110" s="6"/>
      <c r="G110" s="73">
        <f>SUM(F109:F109)</f>
        <v>0</v>
      </c>
    </row>
    <row r="111" spans="1:7" s="151" customFormat="1" ht="15.75" x14ac:dyDescent="0.25">
      <c r="A111" s="35">
        <v>16</v>
      </c>
      <c r="B111" s="36" t="s">
        <v>176</v>
      </c>
      <c r="C111" s="37"/>
      <c r="D111" s="38"/>
      <c r="E111" s="39"/>
      <c r="F111" s="40"/>
      <c r="G111" s="97"/>
    </row>
    <row r="112" spans="1:7" s="151" customFormat="1" ht="15.75" x14ac:dyDescent="0.25">
      <c r="A112" s="41">
        <f t="shared" ref="A112:A115" si="15">A111+0.01</f>
        <v>16.010000000000002</v>
      </c>
      <c r="B112" s="42" t="s">
        <v>177</v>
      </c>
      <c r="C112" s="43">
        <v>14</v>
      </c>
      <c r="D112" s="44" t="s">
        <v>85</v>
      </c>
      <c r="E112" s="27"/>
      <c r="F112" s="27">
        <f t="shared" ref="F112:F115" si="16">C112*E112</f>
        <v>0</v>
      </c>
      <c r="G112" s="152"/>
    </row>
    <row r="113" spans="1:7" s="151" customFormat="1" ht="15.75" x14ac:dyDescent="0.25">
      <c r="A113" s="41">
        <f t="shared" si="15"/>
        <v>16.020000000000003</v>
      </c>
      <c r="B113" s="42" t="s">
        <v>178</v>
      </c>
      <c r="C113" s="43">
        <v>4</v>
      </c>
      <c r="D113" s="44" t="s">
        <v>85</v>
      </c>
      <c r="E113" s="27"/>
      <c r="F113" s="27">
        <f t="shared" si="16"/>
        <v>0</v>
      </c>
      <c r="G113" s="152"/>
    </row>
    <row r="114" spans="1:7" s="151" customFormat="1" ht="31.5" x14ac:dyDescent="0.25">
      <c r="A114" s="41">
        <f t="shared" si="15"/>
        <v>16.030000000000005</v>
      </c>
      <c r="B114" s="42" t="s">
        <v>179</v>
      </c>
      <c r="C114" s="43">
        <v>8</v>
      </c>
      <c r="D114" s="44" t="s">
        <v>85</v>
      </c>
      <c r="E114" s="27"/>
      <c r="F114" s="27">
        <f t="shared" si="16"/>
        <v>0</v>
      </c>
      <c r="G114" s="152"/>
    </row>
    <row r="115" spans="1:7" s="151" customFormat="1" ht="15.75" x14ac:dyDescent="0.25">
      <c r="A115" s="41">
        <f t="shared" si="15"/>
        <v>16.040000000000006</v>
      </c>
      <c r="B115" s="42" t="s">
        <v>180</v>
      </c>
      <c r="C115" s="43">
        <v>10</v>
      </c>
      <c r="D115" s="44" t="s">
        <v>85</v>
      </c>
      <c r="E115" s="27"/>
      <c r="F115" s="27">
        <f t="shared" si="16"/>
        <v>0</v>
      </c>
      <c r="G115" s="152"/>
    </row>
    <row r="116" spans="1:7" s="151" customFormat="1" ht="15.75" x14ac:dyDescent="0.25">
      <c r="A116" s="29"/>
      <c r="B116" s="30"/>
      <c r="C116" s="31"/>
      <c r="D116" s="32"/>
      <c r="E116" s="46"/>
      <c r="F116" s="6"/>
      <c r="G116" s="34">
        <f>SUM(F112:F115)</f>
        <v>0</v>
      </c>
    </row>
    <row r="117" spans="1:7" s="151" customFormat="1" ht="15.75" x14ac:dyDescent="0.25">
      <c r="A117" s="77">
        <v>17</v>
      </c>
      <c r="B117" s="36" t="s">
        <v>181</v>
      </c>
      <c r="C117" s="37"/>
      <c r="D117" s="38"/>
      <c r="E117" s="39"/>
      <c r="F117" s="40"/>
      <c r="G117" s="97"/>
    </row>
    <row r="118" spans="1:7" s="151" customFormat="1" ht="15.75" x14ac:dyDescent="0.25">
      <c r="A118" s="41">
        <f t="shared" ref="A118:A120" si="17">A117+0.01</f>
        <v>17.010000000000002</v>
      </c>
      <c r="B118" s="42" t="s">
        <v>182</v>
      </c>
      <c r="C118" s="43">
        <v>112</v>
      </c>
      <c r="D118" s="44" t="s">
        <v>83</v>
      </c>
      <c r="E118" s="27"/>
      <c r="F118" s="27">
        <f>C118*E118</f>
        <v>0</v>
      </c>
      <c r="G118" s="147"/>
    </row>
    <row r="119" spans="1:7" s="151" customFormat="1" ht="31.5" x14ac:dyDescent="0.25">
      <c r="A119" s="41">
        <f t="shared" si="17"/>
        <v>17.020000000000003</v>
      </c>
      <c r="B119" s="42" t="s">
        <v>183</v>
      </c>
      <c r="C119" s="43">
        <v>35.5</v>
      </c>
      <c r="D119" s="44" t="s">
        <v>184</v>
      </c>
      <c r="E119" s="27"/>
      <c r="F119" s="27">
        <f t="shared" ref="F119:F120" si="18">C119*E119</f>
        <v>0</v>
      </c>
      <c r="G119" s="152"/>
    </row>
    <row r="120" spans="1:7" s="151" customFormat="1" ht="47.25" x14ac:dyDescent="0.25">
      <c r="A120" s="41">
        <f t="shared" si="17"/>
        <v>17.030000000000005</v>
      </c>
      <c r="B120" s="42" t="s">
        <v>185</v>
      </c>
      <c r="C120" s="43">
        <v>275.5</v>
      </c>
      <c r="D120" s="44" t="s">
        <v>58</v>
      </c>
      <c r="E120" s="27"/>
      <c r="F120" s="27">
        <f t="shared" si="18"/>
        <v>0</v>
      </c>
      <c r="G120" s="152"/>
    </row>
    <row r="121" spans="1:7" s="151" customFormat="1" ht="47.25" x14ac:dyDescent="0.25">
      <c r="A121" s="41">
        <f>A120+0.01</f>
        <v>17.040000000000006</v>
      </c>
      <c r="B121" s="42" t="s">
        <v>186</v>
      </c>
      <c r="C121" s="43">
        <v>1</v>
      </c>
      <c r="D121" s="44" t="s">
        <v>85</v>
      </c>
      <c r="E121" s="27"/>
      <c r="F121" s="27">
        <f>C121*E121</f>
        <v>0</v>
      </c>
      <c r="G121" s="152"/>
    </row>
    <row r="122" spans="1:7" s="151" customFormat="1" ht="15.75" x14ac:dyDescent="0.25">
      <c r="A122" s="41">
        <f>A121+0.01</f>
        <v>17.050000000000008</v>
      </c>
      <c r="B122" s="42" t="s">
        <v>187</v>
      </c>
      <c r="C122" s="43">
        <v>12</v>
      </c>
      <c r="D122" s="44" t="s">
        <v>85</v>
      </c>
      <c r="E122" s="27"/>
      <c r="F122" s="27">
        <f>C122*E122</f>
        <v>0</v>
      </c>
      <c r="G122" s="152"/>
    </row>
    <row r="123" spans="1:7" s="151" customFormat="1" ht="15.75" x14ac:dyDescent="0.25">
      <c r="A123" s="29"/>
      <c r="B123" s="30"/>
      <c r="C123" s="31"/>
      <c r="D123" s="32"/>
      <c r="E123" s="46"/>
      <c r="F123" s="6"/>
      <c r="G123" s="34">
        <f>SUM(F118:F121)</f>
        <v>0</v>
      </c>
    </row>
    <row r="124" spans="1:7" ht="15.75" x14ac:dyDescent="0.25">
      <c r="A124" s="149">
        <v>18</v>
      </c>
      <c r="B124" s="57" t="s">
        <v>81</v>
      </c>
      <c r="C124" s="89"/>
      <c r="D124" s="90"/>
      <c r="E124" s="91"/>
      <c r="F124" s="92"/>
      <c r="G124" s="150"/>
    </row>
    <row r="125" spans="1:7" ht="15.75" x14ac:dyDescent="0.25">
      <c r="A125" s="78">
        <f>A124+0.01</f>
        <v>18.010000000000002</v>
      </c>
      <c r="B125" s="79" t="s">
        <v>82</v>
      </c>
      <c r="C125" s="80">
        <v>4.4400000000000004</v>
      </c>
      <c r="D125" s="81" t="s">
        <v>83</v>
      </c>
      <c r="E125" s="82"/>
      <c r="F125" s="83">
        <f>C125*E125</f>
        <v>0</v>
      </c>
      <c r="G125" s="84"/>
    </row>
    <row r="126" spans="1:7" ht="15.75" x14ac:dyDescent="0.25">
      <c r="A126" s="78">
        <f t="shared" ref="A126:A129" si="19">A125+0.01</f>
        <v>18.020000000000003</v>
      </c>
      <c r="B126" s="79" t="s">
        <v>84</v>
      </c>
      <c r="C126" s="80">
        <v>1</v>
      </c>
      <c r="D126" s="81" t="s">
        <v>85</v>
      </c>
      <c r="E126" s="82"/>
      <c r="F126" s="83">
        <f t="shared" ref="F126:F129" si="20">C126*E126</f>
        <v>0</v>
      </c>
      <c r="G126" s="85"/>
    </row>
    <row r="127" spans="1:7" ht="15.75" x14ac:dyDescent="0.25">
      <c r="A127" s="78">
        <f t="shared" si="19"/>
        <v>18.030000000000005</v>
      </c>
      <c r="B127" s="79" t="s">
        <v>86</v>
      </c>
      <c r="C127" s="80">
        <f>6*3.28</f>
        <v>19.68</v>
      </c>
      <c r="D127" s="81" t="s">
        <v>87</v>
      </c>
      <c r="E127" s="82"/>
      <c r="F127" s="83">
        <f t="shared" si="20"/>
        <v>0</v>
      </c>
      <c r="G127" s="85"/>
    </row>
    <row r="128" spans="1:7" ht="15.75" x14ac:dyDescent="0.25">
      <c r="A128" s="78">
        <f t="shared" si="19"/>
        <v>18.040000000000006</v>
      </c>
      <c r="B128" s="79" t="s">
        <v>88</v>
      </c>
      <c r="C128" s="80">
        <v>1</v>
      </c>
      <c r="D128" s="81" t="s">
        <v>85</v>
      </c>
      <c r="E128" s="82"/>
      <c r="F128" s="83">
        <f t="shared" si="20"/>
        <v>0</v>
      </c>
      <c r="G128" s="85"/>
    </row>
    <row r="129" spans="1:7" ht="15.75" x14ac:dyDescent="0.25">
      <c r="A129" s="78">
        <f t="shared" si="19"/>
        <v>18.050000000000008</v>
      </c>
      <c r="B129" s="79" t="s">
        <v>89</v>
      </c>
      <c r="C129" s="80">
        <v>1</v>
      </c>
      <c r="D129" s="81" t="s">
        <v>85</v>
      </c>
      <c r="E129" s="82"/>
      <c r="F129" s="86">
        <f t="shared" si="20"/>
        <v>0</v>
      </c>
      <c r="G129" s="87"/>
    </row>
    <row r="130" spans="1:7" ht="15.75" x14ac:dyDescent="0.25">
      <c r="A130" s="29"/>
      <c r="B130" s="30"/>
      <c r="C130" s="31"/>
      <c r="D130" s="32"/>
      <c r="E130" s="46"/>
      <c r="F130" s="6"/>
      <c r="G130" s="88">
        <f>SUM(F125:F129)</f>
        <v>0</v>
      </c>
    </row>
    <row r="131" spans="1:7" ht="15.75" x14ac:dyDescent="0.25">
      <c r="A131" s="163" t="s">
        <v>90</v>
      </c>
      <c r="B131" s="164"/>
      <c r="C131" s="164"/>
      <c r="D131" s="164"/>
      <c r="E131" s="164"/>
      <c r="F131" s="164"/>
      <c r="G131" s="165"/>
    </row>
    <row r="132" spans="1:7" ht="15.75" x14ac:dyDescent="0.25">
      <c r="A132" s="56">
        <v>1</v>
      </c>
      <c r="B132" s="57" t="s">
        <v>91</v>
      </c>
      <c r="C132" s="89"/>
      <c r="D132" s="90"/>
      <c r="E132" s="91"/>
      <c r="F132" s="92"/>
      <c r="G132" s="93"/>
    </row>
    <row r="133" spans="1:7" ht="31.5" x14ac:dyDescent="0.25">
      <c r="A133" s="41">
        <f t="shared" ref="A133:A152" si="21">A132+0.01</f>
        <v>1.01</v>
      </c>
      <c r="B133" s="42" t="s">
        <v>92</v>
      </c>
      <c r="C133" s="43">
        <v>1</v>
      </c>
      <c r="D133" s="44" t="s">
        <v>93</v>
      </c>
      <c r="E133" s="27"/>
      <c r="F133" s="27">
        <f>C133*E133</f>
        <v>0</v>
      </c>
      <c r="G133" s="94"/>
    </row>
    <row r="134" spans="1:7" ht="31.5" x14ac:dyDescent="0.25">
      <c r="A134" s="41">
        <f>A133+0.01</f>
        <v>1.02</v>
      </c>
      <c r="B134" s="42" t="s">
        <v>94</v>
      </c>
      <c r="C134" s="43">
        <v>1</v>
      </c>
      <c r="D134" s="44" t="s">
        <v>93</v>
      </c>
      <c r="E134" s="27"/>
      <c r="F134" s="27">
        <f>C134*E134</f>
        <v>0</v>
      </c>
      <c r="G134" s="95"/>
    </row>
    <row r="135" spans="1:7" ht="15.75" x14ac:dyDescent="0.25">
      <c r="A135" s="41">
        <f>A134+0.01</f>
        <v>1.03</v>
      </c>
      <c r="B135" s="42" t="s">
        <v>95</v>
      </c>
      <c r="C135" s="43">
        <v>4</v>
      </c>
      <c r="D135" s="44" t="s">
        <v>50</v>
      </c>
      <c r="E135" s="27"/>
      <c r="F135" s="27">
        <f>C135*E135</f>
        <v>0</v>
      </c>
      <c r="G135" s="96"/>
    </row>
    <row r="136" spans="1:7" ht="15.75" x14ac:dyDescent="0.25">
      <c r="A136" s="29"/>
      <c r="B136" s="30"/>
      <c r="C136" s="31"/>
      <c r="D136" s="32"/>
      <c r="E136" s="46"/>
      <c r="F136" s="6"/>
      <c r="G136" s="34">
        <f>SUM(F133:F135)</f>
        <v>0</v>
      </c>
    </row>
    <row r="137" spans="1:7" ht="15.75" x14ac:dyDescent="0.25">
      <c r="A137" s="56">
        <v>2</v>
      </c>
      <c r="B137" s="57" t="s">
        <v>96</v>
      </c>
      <c r="C137" s="89"/>
      <c r="D137" s="90"/>
      <c r="E137" s="91"/>
      <c r="F137" s="92"/>
      <c r="G137" s="93"/>
    </row>
    <row r="138" spans="1:7" ht="15.75" x14ac:dyDescent="0.25">
      <c r="A138" s="55">
        <f>A137+0.01</f>
        <v>2.0099999999999998</v>
      </c>
      <c r="B138" s="42" t="s">
        <v>97</v>
      </c>
      <c r="C138" s="43">
        <v>5.15</v>
      </c>
      <c r="D138" s="44" t="s">
        <v>26</v>
      </c>
      <c r="E138" s="27"/>
      <c r="F138" s="27">
        <f t="shared" ref="F138:F146" si="22">C138*E138</f>
        <v>0</v>
      </c>
      <c r="G138" s="95"/>
    </row>
    <row r="139" spans="1:7" ht="15.75" x14ac:dyDescent="0.25">
      <c r="A139" s="55">
        <f t="shared" ref="A139:A146" si="23">A138+0.01</f>
        <v>2.0199999999999996</v>
      </c>
      <c r="B139" s="42" t="s">
        <v>98</v>
      </c>
      <c r="C139" s="43">
        <v>1</v>
      </c>
      <c r="D139" s="44" t="s">
        <v>85</v>
      </c>
      <c r="E139" s="27"/>
      <c r="F139" s="27">
        <f t="shared" si="22"/>
        <v>0</v>
      </c>
      <c r="G139" s="95"/>
    </row>
    <row r="140" spans="1:7" ht="15.75" x14ac:dyDescent="0.25">
      <c r="A140" s="55">
        <f t="shared" si="23"/>
        <v>2.0299999999999994</v>
      </c>
      <c r="B140" s="42" t="s">
        <v>99</v>
      </c>
      <c r="C140" s="43">
        <v>32.44</v>
      </c>
      <c r="D140" s="44" t="s">
        <v>26</v>
      </c>
      <c r="E140" s="27"/>
      <c r="F140" s="27">
        <f t="shared" si="22"/>
        <v>0</v>
      </c>
      <c r="G140" s="95"/>
    </row>
    <row r="141" spans="1:7" ht="15.75" x14ac:dyDescent="0.25">
      <c r="A141" s="55">
        <f t="shared" si="23"/>
        <v>2.0399999999999991</v>
      </c>
      <c r="B141" s="42" t="s">
        <v>100</v>
      </c>
      <c r="C141" s="43">
        <v>32.44</v>
      </c>
      <c r="D141" s="44" t="s">
        <v>26</v>
      </c>
      <c r="E141" s="27"/>
      <c r="F141" s="27">
        <f t="shared" si="22"/>
        <v>0</v>
      </c>
      <c r="G141" s="95"/>
    </row>
    <row r="142" spans="1:7" ht="15.75" x14ac:dyDescent="0.25">
      <c r="A142" s="55">
        <f t="shared" si="23"/>
        <v>2.0499999999999989</v>
      </c>
      <c r="B142" s="42" t="s">
        <v>101</v>
      </c>
      <c r="C142" s="43">
        <v>1.4</v>
      </c>
      <c r="D142" s="44" t="s">
        <v>26</v>
      </c>
      <c r="E142" s="27"/>
      <c r="F142" s="27">
        <f t="shared" si="22"/>
        <v>0</v>
      </c>
      <c r="G142" s="95"/>
    </row>
    <row r="143" spans="1:7" ht="15.75" x14ac:dyDescent="0.25">
      <c r="A143" s="55">
        <f t="shared" si="23"/>
        <v>2.0599999999999987</v>
      </c>
      <c r="B143" s="42" t="s">
        <v>102</v>
      </c>
      <c r="C143" s="43">
        <v>1</v>
      </c>
      <c r="D143" s="44" t="s">
        <v>16</v>
      </c>
      <c r="E143" s="27"/>
      <c r="F143" s="27">
        <f t="shared" si="22"/>
        <v>0</v>
      </c>
      <c r="G143" s="95"/>
    </row>
    <row r="144" spans="1:7" ht="15.75" x14ac:dyDescent="0.25">
      <c r="A144" s="55">
        <f t="shared" si="23"/>
        <v>2.0699999999999985</v>
      </c>
      <c r="B144" s="42" t="s">
        <v>103</v>
      </c>
      <c r="C144" s="43">
        <v>1</v>
      </c>
      <c r="D144" s="44" t="s">
        <v>16</v>
      </c>
      <c r="E144" s="27"/>
      <c r="F144" s="27">
        <f t="shared" si="22"/>
        <v>0</v>
      </c>
      <c r="G144" s="95"/>
    </row>
    <row r="145" spans="1:7" ht="15.75" x14ac:dyDescent="0.25">
      <c r="A145" s="55">
        <f t="shared" si="23"/>
        <v>2.0799999999999983</v>
      </c>
      <c r="B145" s="42" t="s">
        <v>104</v>
      </c>
      <c r="C145" s="43">
        <v>1</v>
      </c>
      <c r="D145" s="44" t="s">
        <v>16</v>
      </c>
      <c r="E145" s="27"/>
      <c r="F145" s="27">
        <f t="shared" si="22"/>
        <v>0</v>
      </c>
      <c r="G145" s="95"/>
    </row>
    <row r="146" spans="1:7" ht="15.75" x14ac:dyDescent="0.25">
      <c r="A146" s="55">
        <f t="shared" si="23"/>
        <v>2.0899999999999981</v>
      </c>
      <c r="B146" s="42" t="s">
        <v>105</v>
      </c>
      <c r="C146" s="43">
        <v>1</v>
      </c>
      <c r="D146" s="44" t="s">
        <v>93</v>
      </c>
      <c r="E146" s="27"/>
      <c r="F146" s="27">
        <f t="shared" si="22"/>
        <v>0</v>
      </c>
      <c r="G146" s="95"/>
    </row>
    <row r="147" spans="1:7" ht="15.75" x14ac:dyDescent="0.25">
      <c r="A147" s="29"/>
      <c r="B147" s="30"/>
      <c r="C147" s="31"/>
      <c r="D147" s="32"/>
      <c r="E147" s="46"/>
      <c r="F147" s="6"/>
      <c r="G147" s="34">
        <f>SUM(F138:F146)</f>
        <v>0</v>
      </c>
    </row>
    <row r="148" spans="1:7" ht="15.75" x14ac:dyDescent="0.25">
      <c r="A148" s="77">
        <v>3</v>
      </c>
      <c r="B148" s="36" t="s">
        <v>106</v>
      </c>
      <c r="C148" s="37"/>
      <c r="D148" s="38"/>
      <c r="E148" s="39"/>
      <c r="F148" s="40"/>
      <c r="G148" s="97"/>
    </row>
    <row r="149" spans="1:7" ht="15.75" x14ac:dyDescent="0.25">
      <c r="A149" s="41">
        <f t="shared" si="21"/>
        <v>3.01</v>
      </c>
      <c r="B149" s="42" t="s">
        <v>107</v>
      </c>
      <c r="C149" s="43">
        <v>8</v>
      </c>
      <c r="D149" s="44" t="s">
        <v>85</v>
      </c>
      <c r="E149" s="27"/>
      <c r="F149" s="27">
        <f>C149*E149</f>
        <v>0</v>
      </c>
      <c r="G149" s="98"/>
    </row>
    <row r="150" spans="1:7" ht="15.75" x14ac:dyDescent="0.25">
      <c r="A150" s="41">
        <f t="shared" si="21"/>
        <v>3.0199999999999996</v>
      </c>
      <c r="B150" s="42" t="s">
        <v>108</v>
      </c>
      <c r="C150" s="43">
        <v>7</v>
      </c>
      <c r="D150" s="44" t="s">
        <v>85</v>
      </c>
      <c r="E150" s="27"/>
      <c r="F150" s="27">
        <f>C150*E150</f>
        <v>0</v>
      </c>
      <c r="G150" s="99"/>
    </row>
    <row r="151" spans="1:7" ht="15.75" x14ac:dyDescent="0.25">
      <c r="A151" s="41">
        <f t="shared" si="21"/>
        <v>3.0299999999999994</v>
      </c>
      <c r="B151" s="42" t="s">
        <v>109</v>
      </c>
      <c r="C151" s="43">
        <v>1</v>
      </c>
      <c r="D151" s="44" t="s">
        <v>85</v>
      </c>
      <c r="E151" s="27"/>
      <c r="F151" s="27">
        <f>C151*E151</f>
        <v>0</v>
      </c>
      <c r="G151" s="99"/>
    </row>
    <row r="152" spans="1:7" ht="31.5" x14ac:dyDescent="0.25">
      <c r="A152" s="41">
        <f t="shared" si="21"/>
        <v>3.0399999999999991</v>
      </c>
      <c r="B152" s="42" t="s">
        <v>110</v>
      </c>
      <c r="C152" s="43">
        <v>1</v>
      </c>
      <c r="D152" s="44" t="s">
        <v>16</v>
      </c>
      <c r="E152" s="27"/>
      <c r="F152" s="27">
        <f>C152*E152</f>
        <v>0</v>
      </c>
      <c r="G152" s="99"/>
    </row>
    <row r="153" spans="1:7" ht="15.75" x14ac:dyDescent="0.25">
      <c r="A153" s="29"/>
      <c r="B153" s="30"/>
      <c r="C153" s="31"/>
      <c r="D153" s="32"/>
      <c r="E153" s="46"/>
      <c r="F153" s="6"/>
      <c r="G153" s="34">
        <f>SUM(F149:F152)</f>
        <v>0</v>
      </c>
    </row>
    <row r="154" spans="1:7" ht="15.75" x14ac:dyDescent="0.25">
      <c r="A154" s="166" t="s">
        <v>111</v>
      </c>
      <c r="B154" s="167"/>
      <c r="C154" s="167"/>
      <c r="D154" s="167"/>
      <c r="E154" s="167"/>
      <c r="F154" s="167"/>
      <c r="G154" s="168"/>
    </row>
    <row r="155" spans="1:7" ht="15.75" x14ac:dyDescent="0.25">
      <c r="A155" s="77">
        <v>19</v>
      </c>
      <c r="B155" s="36" t="s">
        <v>112</v>
      </c>
      <c r="C155" s="37"/>
      <c r="D155" s="38"/>
      <c r="E155" s="39"/>
      <c r="F155" s="40"/>
      <c r="G155" s="97"/>
    </row>
    <row r="156" spans="1:7" ht="15.75" x14ac:dyDescent="0.25">
      <c r="A156" s="56">
        <v>1</v>
      </c>
      <c r="B156" s="57" t="s">
        <v>113</v>
      </c>
      <c r="C156" s="89"/>
      <c r="D156" s="90"/>
      <c r="E156" s="91"/>
      <c r="F156" s="92"/>
      <c r="G156" s="93"/>
    </row>
    <row r="157" spans="1:7" ht="15.75" x14ac:dyDescent="0.25">
      <c r="A157" s="41">
        <f t="shared" ref="A157:A175" si="24">A156+0.01</f>
        <v>1.01</v>
      </c>
      <c r="B157" s="42" t="s">
        <v>9</v>
      </c>
      <c r="C157" s="43">
        <v>1</v>
      </c>
      <c r="D157" s="44" t="s">
        <v>10</v>
      </c>
      <c r="E157" s="27"/>
      <c r="F157" s="27">
        <f>C157*E157</f>
        <v>0</v>
      </c>
      <c r="G157" s="95"/>
    </row>
    <row r="158" spans="1:7" ht="15.75" x14ac:dyDescent="0.25">
      <c r="A158" s="41">
        <f t="shared" si="24"/>
        <v>1.02</v>
      </c>
      <c r="B158" s="42" t="s">
        <v>114</v>
      </c>
      <c r="C158" s="43">
        <v>168</v>
      </c>
      <c r="D158" s="44" t="s">
        <v>26</v>
      </c>
      <c r="E158" s="27"/>
      <c r="F158" s="27">
        <f>C158*E158</f>
        <v>0</v>
      </c>
      <c r="G158" s="95"/>
    </row>
    <row r="159" spans="1:7" ht="15.75" x14ac:dyDescent="0.25">
      <c r="A159" s="41">
        <f t="shared" si="24"/>
        <v>1.03</v>
      </c>
      <c r="B159" s="42" t="s">
        <v>115</v>
      </c>
      <c r="C159" s="43">
        <v>153</v>
      </c>
      <c r="D159" s="44" t="s">
        <v>20</v>
      </c>
      <c r="E159" s="27"/>
      <c r="F159" s="27">
        <f>C159*E159</f>
        <v>0</v>
      </c>
      <c r="G159" s="95"/>
    </row>
    <row r="160" spans="1:7" ht="15.75" x14ac:dyDescent="0.25">
      <c r="A160" s="41">
        <f t="shared" si="24"/>
        <v>1.04</v>
      </c>
      <c r="B160" s="42" t="s">
        <v>116</v>
      </c>
      <c r="C160" s="43">
        <v>547.20000000000005</v>
      </c>
      <c r="D160" s="44" t="s">
        <v>117</v>
      </c>
      <c r="E160" s="27"/>
      <c r="F160" s="27">
        <f>C161*E160</f>
        <v>0</v>
      </c>
      <c r="G160" s="95"/>
    </row>
    <row r="161" spans="1:7" ht="15.75" x14ac:dyDescent="0.25">
      <c r="A161" s="41">
        <f t="shared" si="24"/>
        <v>1.05</v>
      </c>
      <c r="B161" s="42" t="s">
        <v>118</v>
      </c>
      <c r="C161" s="43">
        <v>575</v>
      </c>
      <c r="D161" s="44" t="s">
        <v>119</v>
      </c>
      <c r="E161" s="27"/>
      <c r="F161" s="27">
        <f>C161*E161</f>
        <v>0</v>
      </c>
      <c r="G161" s="95"/>
    </row>
    <row r="162" spans="1:7" ht="15.75" x14ac:dyDescent="0.25">
      <c r="A162" s="29"/>
      <c r="B162" s="30"/>
      <c r="C162" s="31"/>
      <c r="D162" s="32"/>
      <c r="E162" s="46"/>
      <c r="F162" s="6"/>
      <c r="G162" s="34">
        <f>SUM(F157:F161)</f>
        <v>0</v>
      </c>
    </row>
    <row r="163" spans="1:7" ht="15.75" x14ac:dyDescent="0.25">
      <c r="A163" s="77">
        <v>2</v>
      </c>
      <c r="B163" s="36" t="s">
        <v>120</v>
      </c>
      <c r="C163" s="37"/>
      <c r="D163" s="38"/>
      <c r="E163" s="39"/>
      <c r="F163" s="40"/>
      <c r="G163" s="97"/>
    </row>
    <row r="164" spans="1:7" ht="31.5" x14ac:dyDescent="0.25">
      <c r="A164" s="41">
        <f t="shared" si="24"/>
        <v>2.0099999999999998</v>
      </c>
      <c r="B164" s="42" t="s">
        <v>121</v>
      </c>
      <c r="C164" s="43">
        <v>106.4</v>
      </c>
      <c r="D164" s="44" t="s">
        <v>20</v>
      </c>
      <c r="E164" s="27"/>
      <c r="F164" s="27">
        <f>C164*E164</f>
        <v>0</v>
      </c>
      <c r="G164" s="95"/>
    </row>
    <row r="165" spans="1:7" ht="15.75" x14ac:dyDescent="0.25">
      <c r="A165" s="41">
        <f t="shared" si="24"/>
        <v>2.0199999999999996</v>
      </c>
      <c r="B165" s="42" t="s">
        <v>122</v>
      </c>
      <c r="C165" s="43">
        <f>405.2+307</f>
        <v>712.2</v>
      </c>
      <c r="D165" s="44" t="s">
        <v>26</v>
      </c>
      <c r="E165" s="27"/>
      <c r="F165" s="27">
        <f>C165*E165</f>
        <v>0</v>
      </c>
      <c r="G165" s="95"/>
    </row>
    <row r="166" spans="1:7" ht="15.75" x14ac:dyDescent="0.25">
      <c r="A166" s="41">
        <f>A164+0.01</f>
        <v>2.0199999999999996</v>
      </c>
      <c r="B166" s="42" t="s">
        <v>123</v>
      </c>
      <c r="C166" s="43">
        <v>158.54</v>
      </c>
      <c r="D166" s="44" t="s">
        <v>29</v>
      </c>
      <c r="E166" s="27"/>
      <c r="F166" s="27">
        <f>C166*E166</f>
        <v>0</v>
      </c>
      <c r="G166" s="95"/>
    </row>
    <row r="167" spans="1:7" ht="15.75" x14ac:dyDescent="0.25">
      <c r="A167" s="41">
        <f>A165+0.01</f>
        <v>2.0299999999999994</v>
      </c>
      <c r="B167" s="42" t="s">
        <v>124</v>
      </c>
      <c r="C167" s="43">
        <v>474.5</v>
      </c>
      <c r="D167" s="44" t="s">
        <v>29</v>
      </c>
      <c r="E167" s="27"/>
      <c r="F167" s="27">
        <f>C167*E167</f>
        <v>0</v>
      </c>
      <c r="G167" s="95"/>
    </row>
    <row r="168" spans="1:7" ht="15.75" x14ac:dyDescent="0.25">
      <c r="A168" s="29"/>
      <c r="B168" s="30"/>
      <c r="C168" s="31"/>
      <c r="D168" s="32"/>
      <c r="E168" s="46"/>
      <c r="F168" s="6"/>
      <c r="G168" s="34">
        <f>SUM(F164:F167)</f>
        <v>0</v>
      </c>
    </row>
    <row r="169" spans="1:7" ht="15.75" x14ac:dyDescent="0.25">
      <c r="A169" s="77">
        <v>3</v>
      </c>
      <c r="B169" s="36" t="s">
        <v>125</v>
      </c>
      <c r="C169" s="37"/>
      <c r="D169" s="38"/>
      <c r="E169" s="39"/>
      <c r="F169" s="40"/>
      <c r="G169" s="97"/>
    </row>
    <row r="170" spans="1:7" ht="15.75" x14ac:dyDescent="0.25">
      <c r="A170" s="41">
        <f t="shared" si="24"/>
        <v>3.01</v>
      </c>
      <c r="B170" s="42" t="s">
        <v>126</v>
      </c>
      <c r="C170" s="43">
        <v>84</v>
      </c>
      <c r="D170" s="44" t="s">
        <v>26</v>
      </c>
      <c r="E170" s="27"/>
      <c r="F170" s="27">
        <f>C170*E170</f>
        <v>0</v>
      </c>
      <c r="G170" s="95"/>
    </row>
    <row r="171" spans="1:7" ht="15.75" x14ac:dyDescent="0.25">
      <c r="A171" s="41">
        <f t="shared" si="24"/>
        <v>3.0199999999999996</v>
      </c>
      <c r="B171" s="42" t="s">
        <v>127</v>
      </c>
      <c r="C171" s="43">
        <v>15</v>
      </c>
      <c r="D171" s="44" t="s">
        <v>85</v>
      </c>
      <c r="E171" s="27"/>
      <c r="F171" s="27">
        <f>C171*E171</f>
        <v>0</v>
      </c>
      <c r="G171" s="95"/>
    </row>
    <row r="172" spans="1:7" ht="15.75" x14ac:dyDescent="0.25">
      <c r="A172" s="29"/>
      <c r="B172" s="30"/>
      <c r="C172" s="31"/>
      <c r="D172" s="32"/>
      <c r="E172" s="46"/>
      <c r="F172" s="6"/>
      <c r="G172" s="34">
        <f>SUM(F170:F171)</f>
        <v>0</v>
      </c>
    </row>
    <row r="173" spans="1:7" ht="15.75" x14ac:dyDescent="0.25">
      <c r="A173" s="77">
        <v>4</v>
      </c>
      <c r="B173" s="36" t="s">
        <v>128</v>
      </c>
      <c r="C173" s="37"/>
      <c r="D173" s="38"/>
      <c r="E173" s="39"/>
      <c r="F173" s="40"/>
      <c r="G173" s="97"/>
    </row>
    <row r="174" spans="1:7" ht="31.5" x14ac:dyDescent="0.25">
      <c r="A174" s="41">
        <f t="shared" si="24"/>
        <v>4.01</v>
      </c>
      <c r="B174" s="42" t="s">
        <v>129</v>
      </c>
      <c r="C174" s="43">
        <v>1</v>
      </c>
      <c r="D174" s="44" t="s">
        <v>93</v>
      </c>
      <c r="E174" s="27"/>
      <c r="F174" s="27">
        <f>E174*C174</f>
        <v>0</v>
      </c>
      <c r="G174" s="95"/>
    </row>
    <row r="175" spans="1:7" ht="47.25" x14ac:dyDescent="0.25">
      <c r="A175" s="41">
        <f t="shared" si="24"/>
        <v>4.0199999999999996</v>
      </c>
      <c r="B175" s="42" t="s">
        <v>130</v>
      </c>
      <c r="C175" s="43">
        <v>1</v>
      </c>
      <c r="D175" s="44" t="s">
        <v>93</v>
      </c>
      <c r="E175" s="27"/>
      <c r="F175" s="27">
        <f>C175*E175</f>
        <v>0</v>
      </c>
      <c r="G175" s="95"/>
    </row>
    <row r="176" spans="1:7" ht="15.75" x14ac:dyDescent="0.25">
      <c r="A176" s="29"/>
      <c r="B176" s="30"/>
      <c r="C176" s="31"/>
      <c r="D176" s="32"/>
      <c r="E176" s="46"/>
      <c r="F176" s="6"/>
      <c r="G176" s="34">
        <f>SUM(F174:F175)</f>
        <v>0</v>
      </c>
    </row>
    <row r="177" spans="1:7" ht="15.75" x14ac:dyDescent="0.25">
      <c r="A177" s="77">
        <v>20</v>
      </c>
      <c r="B177" s="100" t="s">
        <v>131</v>
      </c>
      <c r="C177" s="37"/>
      <c r="D177" s="38"/>
      <c r="E177" s="39"/>
      <c r="F177" s="40"/>
      <c r="G177" s="97"/>
    </row>
    <row r="178" spans="1:7" ht="15.75" x14ac:dyDescent="0.25">
      <c r="A178" s="101">
        <v>1</v>
      </c>
      <c r="B178" s="102" t="s">
        <v>8</v>
      </c>
      <c r="C178" s="37"/>
      <c r="D178" s="38"/>
      <c r="E178" s="39"/>
      <c r="F178" s="40"/>
      <c r="G178" s="97"/>
    </row>
    <row r="179" spans="1:7" ht="15.75" x14ac:dyDescent="0.25">
      <c r="A179" s="41">
        <f t="shared" ref="A179:A191" si="25">A178+0.01</f>
        <v>1.01</v>
      </c>
      <c r="B179" s="42" t="s">
        <v>132</v>
      </c>
      <c r="C179" s="43">
        <v>1</v>
      </c>
      <c r="D179" s="44" t="s">
        <v>133</v>
      </c>
      <c r="E179" s="27"/>
      <c r="F179" s="27">
        <f>C179*E179</f>
        <v>0</v>
      </c>
      <c r="G179" s="95"/>
    </row>
    <row r="180" spans="1:7" ht="31.5" x14ac:dyDescent="0.25">
      <c r="A180" s="41">
        <f t="shared" si="25"/>
        <v>1.02</v>
      </c>
      <c r="B180" s="42" t="s">
        <v>134</v>
      </c>
      <c r="C180" s="43">
        <v>1</v>
      </c>
      <c r="D180" s="44" t="s">
        <v>133</v>
      </c>
      <c r="E180" s="27"/>
      <c r="F180" s="27">
        <f>C180*E180</f>
        <v>0</v>
      </c>
      <c r="G180" s="95"/>
    </row>
    <row r="181" spans="1:7" ht="15.75" x14ac:dyDescent="0.25">
      <c r="A181" s="41">
        <f t="shared" si="25"/>
        <v>1.03</v>
      </c>
      <c r="B181" s="42" t="s">
        <v>135</v>
      </c>
      <c r="C181" s="43">
        <v>150</v>
      </c>
      <c r="D181" s="44" t="s">
        <v>83</v>
      </c>
      <c r="E181" s="27"/>
      <c r="F181" s="27">
        <f>C181*E181</f>
        <v>0</v>
      </c>
      <c r="G181" s="95"/>
    </row>
    <row r="182" spans="1:7" ht="15.75" x14ac:dyDescent="0.25">
      <c r="A182" s="29"/>
      <c r="B182" s="30"/>
      <c r="C182" s="31"/>
      <c r="D182" s="32"/>
      <c r="E182" s="46"/>
      <c r="F182" s="6"/>
      <c r="G182" s="34">
        <f>SUM(F179:F181)</f>
        <v>0</v>
      </c>
    </row>
    <row r="183" spans="1:7" ht="15.75" x14ac:dyDescent="0.25">
      <c r="A183" s="103">
        <v>2</v>
      </c>
      <c r="B183" s="102" t="s">
        <v>136</v>
      </c>
      <c r="C183" s="37"/>
      <c r="D183" s="38"/>
      <c r="E183" s="39"/>
      <c r="F183" s="40"/>
      <c r="G183" s="97"/>
    </row>
    <row r="184" spans="1:7" ht="15.75" x14ac:dyDescent="0.25">
      <c r="A184" s="41">
        <f t="shared" si="25"/>
        <v>2.0099999999999998</v>
      </c>
      <c r="B184" s="42" t="s">
        <v>137</v>
      </c>
      <c r="C184" s="43">
        <v>608</v>
      </c>
      <c r="D184" s="44" t="s">
        <v>58</v>
      </c>
      <c r="E184" s="27"/>
      <c r="F184" s="27">
        <f>C184*E184</f>
        <v>0</v>
      </c>
      <c r="G184" s="95"/>
    </row>
    <row r="185" spans="1:7" ht="47.25" x14ac:dyDescent="0.25">
      <c r="A185" s="41">
        <f t="shared" si="25"/>
        <v>2.0199999999999996</v>
      </c>
      <c r="B185" s="42" t="s">
        <v>138</v>
      </c>
      <c r="C185" s="43">
        <v>2</v>
      </c>
      <c r="D185" s="44" t="s">
        <v>139</v>
      </c>
      <c r="E185" s="27"/>
      <c r="F185" s="27">
        <f>C185*E185</f>
        <v>0</v>
      </c>
      <c r="G185" s="95"/>
    </row>
    <row r="186" spans="1:7" ht="47.25" x14ac:dyDescent="0.25">
      <c r="A186" s="41">
        <f t="shared" si="25"/>
        <v>2.0299999999999994</v>
      </c>
      <c r="B186" s="42" t="s">
        <v>140</v>
      </c>
      <c r="C186" s="43">
        <v>1</v>
      </c>
      <c r="D186" s="44" t="s">
        <v>139</v>
      </c>
      <c r="E186" s="27"/>
      <c r="F186" s="27">
        <f>C186*E186</f>
        <v>0</v>
      </c>
      <c r="G186" s="95"/>
    </row>
    <row r="187" spans="1:7" ht="15.75" x14ac:dyDescent="0.25">
      <c r="A187" s="29"/>
      <c r="B187" s="30"/>
      <c r="C187" s="31"/>
      <c r="D187" s="32"/>
      <c r="E187" s="46"/>
      <c r="F187" s="6"/>
      <c r="G187" s="34">
        <f>SUM(F184:F186)</f>
        <v>0</v>
      </c>
    </row>
    <row r="188" spans="1:7" ht="15.75" x14ac:dyDescent="0.25">
      <c r="A188" s="104">
        <v>3</v>
      </c>
      <c r="B188" s="105" t="s">
        <v>141</v>
      </c>
      <c r="C188" s="37"/>
      <c r="D188" s="38"/>
      <c r="E188" s="39"/>
      <c r="F188" s="40"/>
      <c r="G188" s="97"/>
    </row>
    <row r="189" spans="1:7" ht="31.5" x14ac:dyDescent="0.25">
      <c r="A189" s="41">
        <f t="shared" si="25"/>
        <v>3.01</v>
      </c>
      <c r="B189" s="42" t="s">
        <v>142</v>
      </c>
      <c r="C189" s="43">
        <v>2</v>
      </c>
      <c r="D189" s="44" t="s">
        <v>139</v>
      </c>
      <c r="E189" s="27"/>
      <c r="F189" s="27">
        <f>C189*E189</f>
        <v>0</v>
      </c>
      <c r="G189" s="95"/>
    </row>
    <row r="190" spans="1:7" ht="15.75" x14ac:dyDescent="0.25">
      <c r="A190" s="41">
        <f t="shared" si="25"/>
        <v>3.0199999999999996</v>
      </c>
      <c r="B190" s="42" t="s">
        <v>143</v>
      </c>
      <c r="C190" s="43">
        <v>2</v>
      </c>
      <c r="D190" s="44" t="s">
        <v>139</v>
      </c>
      <c r="E190" s="27"/>
      <c r="F190" s="27">
        <f>C190*E190</f>
        <v>0</v>
      </c>
      <c r="G190" s="95"/>
    </row>
    <row r="191" spans="1:7" ht="15.75" x14ac:dyDescent="0.25">
      <c r="A191" s="41">
        <f t="shared" si="25"/>
        <v>3.0299999999999994</v>
      </c>
      <c r="B191" s="42" t="s">
        <v>144</v>
      </c>
      <c r="C191" s="43">
        <v>1</v>
      </c>
      <c r="D191" s="44" t="s">
        <v>139</v>
      </c>
      <c r="E191" s="27"/>
      <c r="F191" s="27">
        <f>C191*E191</f>
        <v>0</v>
      </c>
      <c r="G191" s="95"/>
    </row>
    <row r="192" spans="1:7" ht="15.75" x14ac:dyDescent="0.25">
      <c r="A192" s="29"/>
      <c r="B192" s="30"/>
      <c r="C192" s="31"/>
      <c r="D192" s="32"/>
      <c r="E192" s="46"/>
      <c r="F192" s="6"/>
      <c r="G192" s="34">
        <f>SUM(F189:F191)</f>
        <v>0</v>
      </c>
    </row>
    <row r="193" spans="1:7" ht="15.75" x14ac:dyDescent="0.25">
      <c r="A193" s="35">
        <v>21</v>
      </c>
      <c r="B193" s="105" t="s">
        <v>145</v>
      </c>
      <c r="C193" s="37"/>
      <c r="D193" s="38"/>
      <c r="E193" s="39"/>
      <c r="F193" s="40"/>
      <c r="G193" s="97"/>
    </row>
    <row r="194" spans="1:7" ht="15.75" x14ac:dyDescent="0.25">
      <c r="A194" s="106">
        <f>A193+0.01</f>
        <v>21.01</v>
      </c>
      <c r="B194" s="107" t="s">
        <v>146</v>
      </c>
      <c r="C194" s="24">
        <v>1</v>
      </c>
      <c r="D194" s="108" t="s">
        <v>14</v>
      </c>
      <c r="E194" s="109"/>
      <c r="F194" s="109"/>
      <c r="G194" s="95"/>
    </row>
    <row r="195" spans="1:7" ht="15.75" x14ac:dyDescent="0.25">
      <c r="A195" s="110"/>
      <c r="B195" s="111"/>
      <c r="C195" s="112"/>
      <c r="D195" s="113"/>
      <c r="E195" s="114"/>
      <c r="F195" s="115"/>
      <c r="G195" s="76">
        <f>SUM(F194:F194)</f>
        <v>0</v>
      </c>
    </row>
    <row r="196" spans="1:7" ht="15.75" x14ac:dyDescent="0.25">
      <c r="A196" s="116"/>
      <c r="B196" s="117"/>
      <c r="C196" s="118"/>
      <c r="D196" s="119"/>
      <c r="E196" s="120"/>
      <c r="F196" s="6"/>
      <c r="G196" s="88"/>
    </row>
    <row r="197" spans="1:7" ht="15.75" x14ac:dyDescent="0.25">
      <c r="A197" s="104"/>
      <c r="B197" s="105"/>
      <c r="C197" s="37"/>
      <c r="D197" s="121"/>
      <c r="E197" s="39"/>
      <c r="F197" s="122" t="s">
        <v>147</v>
      </c>
      <c r="G197" s="47">
        <f>G14+G77+G22+G53+G39+G45+G136+G147+G153+G162+G168+G172+G176+G182+G187+G192+G195+G57+G130+G107+G30+G95+G110</f>
        <v>0</v>
      </c>
    </row>
    <row r="198" spans="1:7" ht="15.75" x14ac:dyDescent="0.25">
      <c r="A198" s="123"/>
      <c r="B198" s="124"/>
      <c r="C198" s="125"/>
      <c r="D198" s="119"/>
      <c r="E198" s="5"/>
      <c r="F198" s="6"/>
      <c r="G198" s="95"/>
    </row>
    <row r="199" spans="1:7" ht="15.75" x14ac:dyDescent="0.25">
      <c r="A199" s="104"/>
      <c r="B199" s="153" t="s">
        <v>148</v>
      </c>
      <c r="C199" s="153"/>
      <c r="D199" s="153"/>
      <c r="E199" s="39"/>
      <c r="F199" s="40"/>
      <c r="G199" s="97"/>
    </row>
    <row r="200" spans="1:7" ht="15.75" x14ac:dyDescent="0.25">
      <c r="A200" s="41"/>
      <c r="B200" s="126" t="s">
        <v>149</v>
      </c>
      <c r="C200" s="43"/>
      <c r="D200" s="44"/>
      <c r="E200" s="127">
        <v>0.1</v>
      </c>
      <c r="F200" s="128"/>
      <c r="G200" s="129">
        <f>G197*E200</f>
        <v>0</v>
      </c>
    </row>
    <row r="201" spans="1:7" ht="15.75" x14ac:dyDescent="0.25">
      <c r="A201" s="41"/>
      <c r="B201" s="126" t="s">
        <v>150</v>
      </c>
      <c r="C201" s="43"/>
      <c r="D201" s="44"/>
      <c r="E201" s="127">
        <v>0.02</v>
      </c>
      <c r="F201" s="128"/>
      <c r="G201" s="129">
        <f>G197*E201</f>
        <v>0</v>
      </c>
    </row>
    <row r="202" spans="1:7" ht="15.75" x14ac:dyDescent="0.25">
      <c r="A202" s="41"/>
      <c r="B202" s="126" t="s">
        <v>151</v>
      </c>
      <c r="C202" s="43"/>
      <c r="D202" s="44"/>
      <c r="E202" s="127">
        <v>0.04</v>
      </c>
      <c r="F202" s="128"/>
      <c r="G202" s="129">
        <f>G197*E202</f>
        <v>0</v>
      </c>
    </row>
    <row r="203" spans="1:7" ht="15.75" x14ac:dyDescent="0.25">
      <c r="A203" s="41"/>
      <c r="B203" s="126" t="s">
        <v>152</v>
      </c>
      <c r="C203" s="43"/>
      <c r="D203" s="44"/>
      <c r="E203" s="127">
        <v>0.05</v>
      </c>
      <c r="F203" s="128"/>
      <c r="G203" s="129">
        <f>G197*E203</f>
        <v>0</v>
      </c>
    </row>
    <row r="204" spans="1:7" ht="15.75" x14ac:dyDescent="0.25">
      <c r="A204" s="41"/>
      <c r="B204" s="126" t="s">
        <v>153</v>
      </c>
      <c r="C204" s="43"/>
      <c r="D204" s="44"/>
      <c r="E204" s="127">
        <v>0.01</v>
      </c>
      <c r="F204" s="128"/>
      <c r="G204" s="129">
        <f>G197*E204</f>
        <v>0</v>
      </c>
    </row>
    <row r="205" spans="1:7" ht="15.75" x14ac:dyDescent="0.25">
      <c r="A205" s="41"/>
      <c r="B205" s="126" t="s">
        <v>154</v>
      </c>
      <c r="C205" s="43"/>
      <c r="D205" s="44"/>
      <c r="E205" s="130">
        <v>1E-3</v>
      </c>
      <c r="F205" s="128"/>
      <c r="G205" s="129">
        <f>G197*E205</f>
        <v>0</v>
      </c>
    </row>
    <row r="206" spans="1:7" ht="15.75" x14ac:dyDescent="0.25">
      <c r="A206" s="41"/>
      <c r="B206" s="126" t="s">
        <v>155</v>
      </c>
      <c r="C206" s="43"/>
      <c r="D206" s="44"/>
      <c r="E206" s="127">
        <v>0.01</v>
      </c>
      <c r="F206" s="128"/>
      <c r="G206" s="129">
        <f>G197*E206</f>
        <v>0</v>
      </c>
    </row>
    <row r="207" spans="1:7" ht="15.75" x14ac:dyDescent="0.25">
      <c r="A207" s="41"/>
      <c r="B207" s="126" t="s">
        <v>156</v>
      </c>
      <c r="C207" s="43"/>
      <c r="D207" s="44"/>
      <c r="E207" s="127">
        <v>0.05</v>
      </c>
      <c r="F207" s="128"/>
      <c r="G207" s="129">
        <f>G197*E207</f>
        <v>0</v>
      </c>
    </row>
    <row r="208" spans="1:7" ht="15.75" x14ac:dyDescent="0.25">
      <c r="A208" s="41"/>
      <c r="B208" s="126" t="s">
        <v>157</v>
      </c>
      <c r="C208" s="43"/>
      <c r="D208" s="44"/>
      <c r="E208" s="127">
        <v>0.18</v>
      </c>
      <c r="F208" s="128"/>
      <c r="G208" s="129">
        <f>G200*E208</f>
        <v>0</v>
      </c>
    </row>
    <row r="209" spans="1:7" ht="15.75" x14ac:dyDescent="0.25">
      <c r="A209" s="41"/>
      <c r="B209" s="42"/>
      <c r="C209" s="43"/>
      <c r="D209" s="44"/>
      <c r="E209" s="27"/>
      <c r="F209" s="27"/>
      <c r="G209" s="129"/>
    </row>
    <row r="210" spans="1:7" ht="15.75" x14ac:dyDescent="0.25">
      <c r="A210" s="104"/>
      <c r="B210" s="105"/>
      <c r="C210" s="37"/>
      <c r="D210" s="121"/>
      <c r="E210" s="39"/>
      <c r="F210" s="131" t="s">
        <v>158</v>
      </c>
      <c r="G210" s="47">
        <f>SUM(G200:G209)</f>
        <v>0</v>
      </c>
    </row>
    <row r="211" spans="1:7" ht="15.75" x14ac:dyDescent="0.25">
      <c r="A211" s="123"/>
      <c r="B211" s="124"/>
      <c r="C211" s="125"/>
      <c r="D211" s="119"/>
      <c r="E211" s="5"/>
      <c r="F211" s="6"/>
      <c r="G211" s="132"/>
    </row>
    <row r="212" spans="1:7" ht="15.75" x14ac:dyDescent="0.25">
      <c r="A212" s="104"/>
      <c r="B212" s="105"/>
      <c r="C212" s="37"/>
      <c r="D212" s="121"/>
      <c r="E212" s="39"/>
      <c r="F212" s="131" t="s">
        <v>159</v>
      </c>
      <c r="G212" s="47">
        <f>G197+G210</f>
        <v>0</v>
      </c>
    </row>
    <row r="213" spans="1:7" ht="15.75" x14ac:dyDescent="0.25">
      <c r="A213" s="123"/>
      <c r="B213" s="124"/>
      <c r="C213" s="125"/>
      <c r="D213" s="119"/>
      <c r="E213" s="5"/>
      <c r="F213" s="6"/>
      <c r="G213" s="132"/>
    </row>
    <row r="214" spans="1:7" x14ac:dyDescent="0.25">
      <c r="A214" s="133"/>
      <c r="B214" s="133"/>
      <c r="C214" s="134"/>
      <c r="D214" s="133"/>
      <c r="E214" s="135"/>
      <c r="F214" s="6"/>
      <c r="G214" s="6"/>
    </row>
    <row r="215" spans="1:7" x14ac:dyDescent="0.25">
      <c r="A215" s="133"/>
      <c r="B215" s="133"/>
      <c r="C215" s="134"/>
      <c r="D215" s="133"/>
      <c r="E215" s="136"/>
      <c r="F215" s="6"/>
      <c r="G215" s="6"/>
    </row>
    <row r="216" spans="1:7" x14ac:dyDescent="0.25">
      <c r="A216" s="154" t="s">
        <v>189</v>
      </c>
      <c r="B216" s="154"/>
      <c r="C216" s="154"/>
      <c r="D216" s="154"/>
      <c r="E216" s="154"/>
      <c r="F216" s="154"/>
      <c r="G216" s="154"/>
    </row>
    <row r="217" spans="1:7" x14ac:dyDescent="0.25">
      <c r="A217" s="133"/>
      <c r="B217" s="137"/>
      <c r="C217" s="138"/>
      <c r="D217" s="139"/>
      <c r="E217" s="136"/>
      <c r="F217" s="6"/>
      <c r="G217" s="6"/>
    </row>
    <row r="218" spans="1:7" x14ac:dyDescent="0.25">
      <c r="A218" s="133"/>
      <c r="B218" s="137"/>
      <c r="C218" s="138"/>
      <c r="D218" s="139"/>
      <c r="E218" s="136"/>
      <c r="F218" s="6"/>
      <c r="G218" s="6"/>
    </row>
    <row r="219" spans="1:7" x14ac:dyDescent="0.25">
      <c r="A219" s="133"/>
      <c r="B219" s="137"/>
      <c r="C219" s="138"/>
      <c r="D219" s="139"/>
      <c r="E219" s="136"/>
      <c r="F219" s="6"/>
      <c r="G219" s="6"/>
    </row>
    <row r="220" spans="1:7" x14ac:dyDescent="0.25">
      <c r="A220" s="133"/>
      <c r="B220" s="137"/>
      <c r="C220" s="138"/>
      <c r="D220" s="139"/>
      <c r="E220" s="136"/>
      <c r="F220" s="6"/>
      <c r="G220" s="6"/>
    </row>
    <row r="221" spans="1:7" x14ac:dyDescent="0.25">
      <c r="A221" s="155"/>
      <c r="B221" s="155"/>
      <c r="C221" s="155"/>
      <c r="D221" s="155"/>
      <c r="E221" s="155"/>
      <c r="F221" s="155"/>
      <c r="G221" s="155"/>
    </row>
    <row r="222" spans="1:7" x14ac:dyDescent="0.25">
      <c r="A222" s="156"/>
      <c r="B222" s="156"/>
      <c r="C222" s="156"/>
      <c r="D222" s="156"/>
      <c r="E222" s="156"/>
      <c r="F222" s="156"/>
      <c r="G222" s="156"/>
    </row>
    <row r="223" spans="1:7" x14ac:dyDescent="0.25">
      <c r="A223" s="140"/>
      <c r="B223" s="141"/>
      <c r="C223" s="138"/>
      <c r="D223" s="142"/>
      <c r="E223" s="143"/>
      <c r="F223" s="6"/>
      <c r="G223" s="6"/>
    </row>
  </sheetData>
  <mergeCells count="10">
    <mergeCell ref="B199:D199"/>
    <mergeCell ref="A216:G216"/>
    <mergeCell ref="A221:G221"/>
    <mergeCell ref="A222:G222"/>
    <mergeCell ref="C4:D4"/>
    <mergeCell ref="A9:G9"/>
    <mergeCell ref="A10:B10"/>
    <mergeCell ref="A15:G15"/>
    <mergeCell ref="A131:G131"/>
    <mergeCell ref="A154:G154"/>
  </mergeCells>
  <dataValidations count="1">
    <dataValidation allowBlank="1" showInputMessage="1" showErrorMessage="1" promptTitle="Descripcion del item" prompt="Descripción con las especificaciones del item requerido. " sqref="D195:D196 D136 D147 D162 D168 D172 D176 D153 D182 D187 D192 D108:D109 D16:D20 D22:D38 D40:D50 B49:B50 D124:D130 C67 D54:D69 D74:D106 D116 D123">
      <formula1>0</formula1>
      <formula2>0</formula2>
    </dataValidation>
  </dataValidation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Especificaciones Tecnicas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 Honton Azor</dc:creator>
  <cp:lastModifiedBy>Kati Y. Rosario Jimenez</cp:lastModifiedBy>
  <cp:lastPrinted>2023-08-03T19:46:16Z</cp:lastPrinted>
  <dcterms:created xsi:type="dcterms:W3CDTF">2023-08-01T17:37:00Z</dcterms:created>
  <dcterms:modified xsi:type="dcterms:W3CDTF">2023-08-03T19:48:43Z</dcterms:modified>
</cp:coreProperties>
</file>