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Octubre\"/>
    </mc:Choice>
  </mc:AlternateContent>
  <xr:revisionPtr revIDLastSave="0" documentId="13_ncr:1_{D175C510-EA16-466E-ADE6-ABA81001DD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nsparencia" sheetId="3" r:id="rId1"/>
  </sheets>
  <definedNames>
    <definedName name="_xlnm.Print_Area" localSheetId="0">Transparencia!$A$1:$V$97</definedName>
    <definedName name="_xlnm.Print_Titles" localSheetId="0">Transparencia!$1:$9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3" l="1"/>
  <c r="S71" i="3"/>
  <c r="R68" i="3"/>
  <c r="S68" i="3"/>
  <c r="R63" i="3"/>
  <c r="R77" i="3" s="1"/>
  <c r="S63" i="3"/>
  <c r="S77" i="3" s="1"/>
  <c r="R53" i="3"/>
  <c r="S53" i="3"/>
  <c r="V45" i="3"/>
  <c r="R45" i="3"/>
  <c r="S45" i="3"/>
  <c r="R37" i="3"/>
  <c r="S37" i="3"/>
  <c r="R27" i="3"/>
  <c r="S27" i="3"/>
  <c r="R11" i="3"/>
  <c r="S11" i="3"/>
  <c r="R17" i="3"/>
  <c r="S17" i="3"/>
  <c r="I80" i="3"/>
  <c r="J80" i="3"/>
  <c r="K80" i="3"/>
  <c r="L80" i="3"/>
  <c r="M80" i="3"/>
  <c r="N80" i="3"/>
  <c r="O80" i="3"/>
  <c r="P80" i="3"/>
  <c r="Q80" i="3"/>
  <c r="Q88" i="3" s="1"/>
  <c r="R80" i="3"/>
  <c r="R88" i="3" s="1"/>
  <c r="S80" i="3"/>
  <c r="S88" i="3" s="1"/>
  <c r="S90" i="3" s="1"/>
  <c r="T80" i="3"/>
  <c r="T88" i="3" s="1"/>
  <c r="U80" i="3"/>
  <c r="U88" i="3"/>
  <c r="V87" i="3"/>
  <c r="V85" i="3"/>
  <c r="V84" i="3"/>
  <c r="V82" i="3"/>
  <c r="V81" i="3"/>
  <c r="T77" i="3"/>
  <c r="U77" i="3"/>
  <c r="V74" i="3"/>
  <c r="V75" i="3"/>
  <c r="V73" i="3"/>
  <c r="V72" i="3"/>
  <c r="V70" i="3"/>
  <c r="V69" i="3"/>
  <c r="V67" i="3"/>
  <c r="V66" i="3"/>
  <c r="V65" i="3"/>
  <c r="V64" i="3"/>
  <c r="V62" i="3"/>
  <c r="V61" i="3"/>
  <c r="V60" i="3"/>
  <c r="V59" i="3"/>
  <c r="V58" i="3"/>
  <c r="V57" i="3"/>
  <c r="V56" i="3"/>
  <c r="V55" i="3"/>
  <c r="V54" i="3"/>
  <c r="V52" i="3"/>
  <c r="V51" i="3"/>
  <c r="V50" i="3"/>
  <c r="V49" i="3"/>
  <c r="V48" i="3"/>
  <c r="V47" i="3"/>
  <c r="V46" i="3"/>
  <c r="V44" i="3"/>
  <c r="V43" i="3"/>
  <c r="V42" i="3"/>
  <c r="V41" i="3"/>
  <c r="V40" i="3"/>
  <c r="V39" i="3"/>
  <c r="V38" i="3"/>
  <c r="V36" i="3"/>
  <c r="V35" i="3"/>
  <c r="V34" i="3"/>
  <c r="V33" i="3"/>
  <c r="V32" i="3"/>
  <c r="V31" i="3"/>
  <c r="V30" i="3"/>
  <c r="V29" i="3"/>
  <c r="V28" i="3"/>
  <c r="V26" i="3"/>
  <c r="V25" i="3"/>
  <c r="V24" i="3"/>
  <c r="V23" i="3"/>
  <c r="V22" i="3"/>
  <c r="V21" i="3"/>
  <c r="V20" i="3"/>
  <c r="V19" i="3"/>
  <c r="V18" i="3"/>
  <c r="V13" i="3"/>
  <c r="V14" i="3"/>
  <c r="V15" i="3"/>
  <c r="V16" i="3"/>
  <c r="V12" i="3"/>
  <c r="Q83" i="3"/>
  <c r="Q71" i="3"/>
  <c r="Q68" i="3"/>
  <c r="Q63" i="3"/>
  <c r="Q53" i="3"/>
  <c r="Q45" i="3"/>
  <c r="Q37" i="3"/>
  <c r="Q27" i="3"/>
  <c r="Q17" i="3"/>
  <c r="Q11" i="3"/>
  <c r="E83" i="3"/>
  <c r="F83" i="3"/>
  <c r="G83" i="3"/>
  <c r="H83" i="3"/>
  <c r="I83" i="3"/>
  <c r="J83" i="3"/>
  <c r="K83" i="3"/>
  <c r="L83" i="3"/>
  <c r="M83" i="3"/>
  <c r="N83" i="3"/>
  <c r="O83" i="3"/>
  <c r="P83" i="3"/>
  <c r="D83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B37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B63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B68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B71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B53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B45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B2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1" i="3"/>
  <c r="V68" i="3" l="1"/>
  <c r="R90" i="3"/>
  <c r="V63" i="3"/>
  <c r="V11" i="3"/>
  <c r="Q77" i="3"/>
  <c r="V17" i="3"/>
  <c r="Q90" i="3"/>
  <c r="V27" i="3"/>
  <c r="V53" i="3"/>
  <c r="V71" i="3"/>
  <c r="V37" i="3"/>
  <c r="V83" i="3"/>
  <c r="V77" i="3" l="1"/>
  <c r="J88" i="3"/>
  <c r="J90" i="3" s="1"/>
  <c r="K88" i="3"/>
  <c r="K90" i="3" s="1"/>
  <c r="L88" i="3"/>
  <c r="L90" i="3" s="1"/>
  <c r="M88" i="3"/>
  <c r="M90" i="3" s="1"/>
  <c r="N88" i="3"/>
  <c r="N90" i="3" s="1"/>
  <c r="O88" i="3"/>
  <c r="O90" i="3" s="1"/>
  <c r="P88" i="3"/>
  <c r="I77" i="3"/>
  <c r="H77" i="3"/>
  <c r="G77" i="3"/>
  <c r="F77" i="3"/>
  <c r="E77" i="3"/>
  <c r="D77" i="3"/>
  <c r="P77" i="3"/>
  <c r="H80" i="3"/>
  <c r="H88" i="3" s="1"/>
  <c r="I88" i="3"/>
  <c r="E80" i="3"/>
  <c r="E88" i="3" s="1"/>
  <c r="F80" i="3"/>
  <c r="F88" i="3" s="1"/>
  <c r="G80" i="3"/>
  <c r="G88" i="3" s="1"/>
  <c r="D80" i="3"/>
  <c r="D88" i="3" s="1"/>
  <c r="D90" i="3" l="1"/>
  <c r="P90" i="3"/>
  <c r="E90" i="3"/>
  <c r="F90" i="3"/>
  <c r="G90" i="3"/>
  <c r="I90" i="3"/>
  <c r="H90" i="3"/>
  <c r="V86" i="3"/>
  <c r="V80" i="3"/>
  <c r="V88" i="3" l="1"/>
  <c r="V90" i="3" s="1"/>
</calcChain>
</file>

<file path=xl/sharedStrings.xml><?xml version="1.0" encoding="utf-8"?>
<sst xmlns="http://schemas.openxmlformats.org/spreadsheetml/2006/main" count="115" uniqueCount="107">
  <si>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</si>
  <si>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</si>
  <si>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</si>
  <si>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</si>
  <si>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</si>
  <si>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</si>
  <si>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</si>
  <si>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</si>
  <si>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</si>
  <si>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</si>
  <si>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</si>
  <si>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</si>
  <si>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</si>
  <si>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</si>
  <si>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</si>
  <si>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</si>
  <si>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</si>
  <si>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</si>
  <si>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</si>
  <si>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</si>
  <si>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</si>
  <si>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</si>
  <si>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</si>
  <si>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</si>
  <si>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</si>
  <si>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</si>
  <si>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</si>
  <si>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</si>
  <si>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</si>
  <si>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</si>
  <si>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</si>
  <si>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</si>
  <si>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</si>
  <si>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</si>
  <si>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</si>
  <si>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</si>
  <si>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</si>
  <si>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</si>
  <si>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</si>
  <si>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</si>
  <si>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</si>
  <si>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</si>
  <si>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</si>
  <si>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</si>
  <si>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</si>
  <si>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</si>
  <si>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</si>
  <si>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</si>
  <si>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</si>
  <si>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</si>
  <si>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</si>
  <si>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</si>
  <si>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</si>
  <si>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</si>
  <si>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</si>
  <si>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</si>
  <si>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</si>
  <si>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</si>
  <si>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</si>
  <si>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</si>
  <si>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</si>
  <si>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</si>
  <si>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</si>
  <si>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</si>
  <si>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</si>
  <si>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</si>
  <si>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</si>
  <si>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</si>
  <si>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</si>
  <si>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</si>
  <si>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</si>
  <si>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</si>
  <si>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</si>
  <si>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</si>
  <si>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</si>
  <si>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</si>
  <si>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</si>
  <si>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</si>
  <si>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</si>
  <si>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</si>
  <si>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</si>
  <si>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</si>
  <si>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</si>
  <si>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</si>
  <si>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</si>
  <si>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</si>
  <si>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</si>
  <si>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</si>
  <si>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</si>
  <si>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</si>
  <si>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</si>
  <si>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</si>
  <si>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</si>
  <si>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</si>
  <si>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</si>
  <si>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</si>
  <si>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</si>
  <si>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2.9.5 - GASTOS DE INTERESES, RECARGOS, MULTAS Y SANCIONES DE IMPUESTOS Y CONTRIBUCIONES SOCIALES</t>
  </si>
  <si>
    <t>Sara Moreta</t>
  </si>
  <si>
    <t>Elisa Rondon</t>
  </si>
  <si>
    <t>Jose M. Disla</t>
  </si>
  <si>
    <t>Encargada de Presupuesto</t>
  </si>
  <si>
    <t>Director Financiero</t>
  </si>
  <si>
    <t>Gerente Financiera</t>
  </si>
  <si>
    <t xml:space="preserve">                     _____________________________________</t>
  </si>
  <si>
    <t xml:space="preserve">Ejecución Presupuestaria  </t>
  </si>
  <si>
    <t>Octubre,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</si>
</sst>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8"/>
      <name val="Aptos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4" fontId="3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7" fillId="0" borderId="0" xfId="0" applyNumberFormat="1" applyFont="1"/>
    <xf numFmtId="4" fontId="10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5" fontId="3" fillId="0" borderId="0" xfId="0" applyNumberFormat="1" applyFont="1" applyAlignment="1">
      <alignment horizontal="left"/>
    </xf>
    <xf numFmtId="4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4" fontId="7" fillId="0" borderId="5" xfId="0" applyNumberFormat="1" applyFont="1" applyBorder="1"/>
    <xf numFmtId="4" fontId="7" fillId="0" borderId="0" xfId="0" applyNumberFormat="1" applyFont="1" applyAlignment="1">
      <alignment horizontal="center" vertical="center"/>
    </xf>
    <xf numFmtId="4" fontId="9" fillId="0" borderId="5" xfId="0" applyNumberFormat="1" applyFont="1" applyBorder="1"/>
    <xf numFmtId="0" fontId="4" fillId="0" borderId="0" xfId="0" applyFont="1"/>
    <xf numFmtId="4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2"/>
    </xf>
    <xf numFmtId="4" fontId="4" fillId="0" borderId="0" xfId="1" applyNumberFormat="1" applyFont="1" applyAlignment="1"/>
    <xf numFmtId="4" fontId="4" fillId="0" borderId="0" xfId="0" applyNumberFormat="1" applyFont="1"/>
    <xf numFmtId="0" fontId="5" fillId="0" borderId="0" xfId="0" applyFont="1" applyAlignment="1">
      <alignment horizontal="left" wrapText="1"/>
    </xf>
    <xf numFmtId="43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left" wrapText="1"/>
    </xf>
    <xf numFmtId="4" fontId="4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 wrapText="1"/>
    </xf>
    <xf numFmtId="4" fontId="5" fillId="0" borderId="3" xfId="0" applyNumberFormat="1" applyFont="1" applyBorder="1"/>
    <xf numFmtId="4" fontId="4" fillId="2" borderId="0" xfId="0" applyNumberFormat="1" applyFont="1" applyFill="1"/>
    <xf numFmtId="0" fontId="4" fillId="0" borderId="0" xfId="0" applyFont="1" applyAlignment="1">
      <alignment horizontal="left" wrapText="1" indent="2"/>
    </xf>
    <xf numFmtId="4" fontId="4" fillId="0" borderId="0" xfId="1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 wrapText="1" indent="2"/>
    </xf>
    <xf numFmtId="4" fontId="4" fillId="0" borderId="3" xfId="0" applyNumberFormat="1" applyFont="1" applyBorder="1"/>
    <xf numFmtId="0" fontId="5" fillId="5" borderId="6" xfId="0" applyFont="1" applyFill="1" applyBorder="1" applyAlignment="1">
      <alignment horizontal="left" wrapText="1"/>
    </xf>
    <xf numFmtId="4" fontId="5" fillId="3" borderId="6" xfId="0" applyNumberFormat="1" applyFont="1" applyFill="1" applyBorder="1"/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wrapText="1"/>
    </xf>
    <xf numFmtId="0" fontId="5" fillId="4" borderId="4" xfId="0" applyFont="1" applyFill="1" applyBorder="1" applyAlignment="1">
      <alignment horizontal="left" wrapText="1"/>
    </xf>
    <xf numFmtId="4" fontId="5" fillId="6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14" fillId="2" borderId="0" xfId="0" applyNumberFormat="1" applyFont="1" applyFill="1" applyAlignment="1">
      <alignment horizontal="center" wrapText="1"/>
    </xf>
    <xf numFmtId="4" fontId="8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6"/>
  <sheetViews>
    <sheetView tabSelected="1" topLeftCell="D1" zoomScaleNormal="100" workbookViewId="0">
      <selection activeCell="W11" sqref="W11"/>
    </sheetView>
  </sheetViews>
  <sheetFormatPr baseColWidth="10" defaultColWidth="9.140625" defaultRowHeight="15" x14ac:dyDescent="0.25"/>
  <cols>
    <col min="1" max="1" width="47.7109375" style="3" customWidth="1"/>
    <col min="2" max="2" width="16.28515625" style="3" hidden="1" customWidth="1"/>
    <col min="3" max="3" width="16.5703125" style="3" hidden="1" customWidth="1"/>
    <col min="4" max="4" width="15.28515625" style="9" customWidth="1"/>
    <col min="5" max="5" width="15.42578125" style="14" customWidth="1"/>
    <col min="6" max="6" width="14.7109375" style="9" customWidth="1"/>
    <col min="7" max="7" width="14.7109375" style="8" customWidth="1"/>
    <col min="8" max="9" width="14.7109375" style="9" customWidth="1"/>
    <col min="10" max="10" width="13.5703125" style="3" hidden="1" customWidth="1"/>
    <col min="11" max="14" width="14.7109375" style="3" hidden="1" customWidth="1"/>
    <col min="15" max="15" width="15.28515625" style="3" hidden="1" customWidth="1"/>
    <col min="16" max="19" width="14.28515625" style="3" customWidth="1"/>
    <col min="20" max="21" width="14.28515625" style="3" hidden="1" customWidth="1"/>
    <col min="22" max="22" width="15.7109375" style="10" customWidth="1"/>
    <col min="23" max="23" width="15.28515625" style="3" bestFit="1" customWidth="1"/>
    <col min="24" max="24" width="18.42578125" style="3" bestFit="1" customWidth="1"/>
    <col min="25" max="25" width="13.85546875" style="3" bestFit="1" customWidth="1"/>
    <col min="26" max="16384" width="9.140625" style="3"/>
  </cols>
  <sheetData>
    <row r="1" spans="1:23" ht="18.7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18.75" x14ac:dyDescent="0.25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3" ht="15.75" x14ac:dyDescent="0.25">
      <c r="A3" s="47" t="s">
        <v>105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3" x14ac:dyDescent="0.25">
      <c r="A4" s="48" t="s">
        <v>78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3" ht="9.75" customHeight="1" x14ac:dyDescent="0.25">
      <c r="A6" s="6"/>
      <c r="B6" s="6"/>
      <c r="C6" s="6"/>
      <c r="D6" s="7"/>
      <c r="E6" s="7"/>
      <c r="F6" s="7"/>
      <c r="G6" s="7"/>
      <c r="H6" s="7"/>
      <c r="I6" s="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3" s="20" customFormat="1" ht="15" customHeight="1" x14ac:dyDescent="0.2">
      <c r="A7" s="49" t="s">
        <v>96</v>
      </c>
      <c r="B7" s="49" t="s">
        <v>79</v>
      </c>
      <c r="C7" s="49" t="s">
        <v>82</v>
      </c>
      <c r="D7" s="50" t="s">
        <v>83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3" s="15" customFormat="1" ht="15" customHeight="1" x14ac:dyDescent="0.25">
      <c r="A8" s="49"/>
      <c r="B8" s="49"/>
      <c r="C8" s="49"/>
      <c r="D8" s="21" t="s">
        <v>84</v>
      </c>
      <c r="E8" s="21" t="s">
        <v>85</v>
      </c>
      <c r="F8" s="21" t="s">
        <v>86</v>
      </c>
      <c r="G8" s="21" t="s">
        <v>81</v>
      </c>
      <c r="H8" s="21" t="s">
        <v>87</v>
      </c>
      <c r="I8" s="21" t="s">
        <v>88</v>
      </c>
      <c r="J8" s="21" t="s">
        <v>89</v>
      </c>
      <c r="K8" s="21" t="s">
        <v>90</v>
      </c>
      <c r="L8" s="21" t="s">
        <v>91</v>
      </c>
      <c r="M8" s="21" t="s">
        <v>92</v>
      </c>
      <c r="N8" s="21" t="s">
        <v>93</v>
      </c>
      <c r="O8" s="21" t="s">
        <v>94</v>
      </c>
      <c r="P8" s="21" t="s">
        <v>89</v>
      </c>
      <c r="Q8" s="21" t="s">
        <v>90</v>
      </c>
      <c r="R8" s="21" t="s">
        <v>91</v>
      </c>
      <c r="S8" s="21" t="s">
        <v>92</v>
      </c>
      <c r="T8" s="21" t="s">
        <v>93</v>
      </c>
      <c r="U8" s="21" t="s">
        <v>94</v>
      </c>
      <c r="V8" s="22" t="s">
        <v>95</v>
      </c>
    </row>
    <row r="9" spans="1:23" s="20" customFormat="1" ht="12" x14ac:dyDescent="0.2">
      <c r="A9" s="23"/>
      <c r="B9" s="23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5"/>
    </row>
    <row r="10" spans="1:23" s="20" customFormat="1" ht="12" x14ac:dyDescent="0.2">
      <c r="A10" s="26" t="s">
        <v>3</v>
      </c>
      <c r="B10" s="26"/>
      <c r="C10" s="27"/>
      <c r="D10" s="28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9"/>
    </row>
    <row r="11" spans="1:23" s="20" customFormat="1" ht="15.75" customHeight="1" x14ac:dyDescent="0.2">
      <c r="A11" s="30" t="s">
        <v>4</v>
      </c>
      <c r="B11" s="31">
        <f>SUM(B12:B16)</f>
        <v>1140044307.970988</v>
      </c>
      <c r="C11" s="31">
        <f t="shared" ref="C11:P11" si="0">SUM(C12:C16)</f>
        <v>1140044307.970988</v>
      </c>
      <c r="D11" s="31">
        <f t="shared" si="0"/>
        <v>89469809.590000004</v>
      </c>
      <c r="E11" s="31">
        <f t="shared" si="0"/>
        <v>82107214.370000005</v>
      </c>
      <c r="F11" s="31">
        <f t="shared" si="0"/>
        <v>78338864.649999991</v>
      </c>
      <c r="G11" s="31">
        <f t="shared" si="0"/>
        <v>85346009.799999982</v>
      </c>
      <c r="H11" s="31">
        <f t="shared" si="0"/>
        <v>95509592.74000001</v>
      </c>
      <c r="I11" s="31">
        <f t="shared" si="0"/>
        <v>132408557.09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>
        <f t="shared" si="0"/>
        <v>0</v>
      </c>
      <c r="N11" s="31">
        <f t="shared" si="0"/>
        <v>0</v>
      </c>
      <c r="O11" s="31">
        <f t="shared" si="0"/>
        <v>0</v>
      </c>
      <c r="P11" s="31">
        <f t="shared" si="0"/>
        <v>94149262.840000004</v>
      </c>
      <c r="Q11" s="31">
        <f t="shared" ref="Q11:S11" si="1">SUM(Q12:Q16)</f>
        <v>86325729.49000001</v>
      </c>
      <c r="R11" s="31">
        <f t="shared" si="1"/>
        <v>127281422.04000002</v>
      </c>
      <c r="S11" s="31">
        <f t="shared" si="1"/>
        <v>117813489.09999999</v>
      </c>
      <c r="T11" s="31"/>
      <c r="U11" s="31"/>
      <c r="V11" s="31">
        <f>SUM(V12:V16)</f>
        <v>988749951.71000004</v>
      </c>
      <c r="W11" s="32"/>
    </row>
    <row r="12" spans="1:23" s="20" customFormat="1" ht="12" x14ac:dyDescent="0.2">
      <c r="A12" s="33" t="s">
        <v>5</v>
      </c>
      <c r="B12" s="25">
        <v>827953428.45611501</v>
      </c>
      <c r="C12" s="25">
        <v>827953428.45611501</v>
      </c>
      <c r="D12" s="34">
        <v>63489724.219999999</v>
      </c>
      <c r="E12" s="34">
        <v>63176242.369999997</v>
      </c>
      <c r="F12" s="34">
        <v>69957353.829999998</v>
      </c>
      <c r="G12" s="34">
        <v>68369055.61999999</v>
      </c>
      <c r="H12" s="34">
        <v>67229604.689999998</v>
      </c>
      <c r="I12" s="34">
        <v>67975634.300000012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67418605.109999999</v>
      </c>
      <c r="Q12" s="34">
        <v>66276369.710000008</v>
      </c>
      <c r="R12" s="34">
        <v>98720773.110000014</v>
      </c>
      <c r="S12" s="34">
        <v>98115237.579999998</v>
      </c>
      <c r="T12" s="34"/>
      <c r="U12" s="34"/>
      <c r="V12" s="25">
        <f>SUM(D12:U12)</f>
        <v>730728600.54000008</v>
      </c>
      <c r="W12" s="25"/>
    </row>
    <row r="13" spans="1:23" s="20" customFormat="1" ht="12" x14ac:dyDescent="0.2">
      <c r="A13" s="33" t="s">
        <v>6</v>
      </c>
      <c r="B13" s="25">
        <v>73916687.950749993</v>
      </c>
      <c r="C13" s="25">
        <v>73916687.950749993</v>
      </c>
      <c r="D13" s="34">
        <v>2302143.91</v>
      </c>
      <c r="E13" s="34">
        <v>2225322.37</v>
      </c>
      <c r="F13" s="34">
        <v>2951694.3</v>
      </c>
      <c r="G13" s="34">
        <v>3218299.94</v>
      </c>
      <c r="H13" s="34">
        <v>2213695.5300000003</v>
      </c>
      <c r="I13" s="34">
        <v>2745056.08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2361354.7000000002</v>
      </c>
      <c r="Q13" s="34">
        <v>1936287.45</v>
      </c>
      <c r="R13" s="34">
        <v>2662060.2599999998</v>
      </c>
      <c r="S13" s="34">
        <v>2948305.92</v>
      </c>
      <c r="T13" s="34"/>
      <c r="U13" s="34"/>
      <c r="V13" s="25">
        <f t="shared" ref="V13:V75" si="2">SUM(D13:U13)</f>
        <v>25564220.460000001</v>
      </c>
    </row>
    <row r="14" spans="1:23" s="20" customFormat="1" ht="12" x14ac:dyDescent="0.2">
      <c r="A14" s="33" t="s">
        <v>7</v>
      </c>
      <c r="B14" s="25">
        <v>0</v>
      </c>
      <c r="C14" s="25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/>
      <c r="U14" s="34"/>
      <c r="V14" s="25">
        <f t="shared" si="2"/>
        <v>0</v>
      </c>
    </row>
    <row r="15" spans="1:23" s="20" customFormat="1" ht="12" x14ac:dyDescent="0.2">
      <c r="A15" s="33" t="s">
        <v>8</v>
      </c>
      <c r="B15" s="25">
        <v>131680116.02250001</v>
      </c>
      <c r="C15" s="25">
        <v>131680116.02250001</v>
      </c>
      <c r="D15" s="34">
        <v>7600887.4800000004</v>
      </c>
      <c r="E15" s="34">
        <v>8251543.2300000004</v>
      </c>
      <c r="F15" s="34">
        <v>5429816.5199999996</v>
      </c>
      <c r="G15" s="34">
        <v>5279815.5299999993</v>
      </c>
      <c r="H15" s="34">
        <v>9043959.9499999993</v>
      </c>
      <c r="I15" s="34">
        <v>61687866.710000001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11133389.33</v>
      </c>
      <c r="Q15" s="34">
        <v>9536888.4800000004</v>
      </c>
      <c r="R15" s="34">
        <v>17512119.279999997</v>
      </c>
      <c r="S15" s="34">
        <v>7810906.919999999</v>
      </c>
      <c r="T15" s="34"/>
      <c r="U15" s="34"/>
      <c r="V15" s="25">
        <f t="shared" si="2"/>
        <v>143287193.42999998</v>
      </c>
    </row>
    <row r="16" spans="1:23" s="20" customFormat="1" ht="15" customHeight="1" x14ac:dyDescent="0.2">
      <c r="A16" s="33" t="s">
        <v>9</v>
      </c>
      <c r="B16" s="25">
        <v>106494075.54162301</v>
      </c>
      <c r="C16" s="25">
        <v>106494075.54162301</v>
      </c>
      <c r="D16" s="35">
        <v>16077053.98</v>
      </c>
      <c r="E16" s="35">
        <v>8454106.4000000004</v>
      </c>
      <c r="F16" s="35">
        <v>0</v>
      </c>
      <c r="G16" s="35">
        <v>8478838.7100000009</v>
      </c>
      <c r="H16" s="35">
        <v>17022332.57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13235913.699999999</v>
      </c>
      <c r="Q16" s="35">
        <v>8576183.8499999996</v>
      </c>
      <c r="R16" s="35">
        <v>8386469.3899999997</v>
      </c>
      <c r="S16" s="35">
        <v>8939038.6799999997</v>
      </c>
      <c r="T16" s="35"/>
      <c r="U16" s="35"/>
      <c r="V16" s="25">
        <f t="shared" si="2"/>
        <v>89169937.280000001</v>
      </c>
      <c r="W16" s="25"/>
    </row>
    <row r="17" spans="1:23" s="20" customFormat="1" ht="18" customHeight="1" x14ac:dyDescent="0.2">
      <c r="A17" s="30" t="s">
        <v>10</v>
      </c>
      <c r="B17" s="31">
        <f t="shared" ref="B17:P17" si="3">SUM(B18:B26)</f>
        <v>1640884427.8364725</v>
      </c>
      <c r="C17" s="31">
        <f t="shared" si="3"/>
        <v>1640884427.8364725</v>
      </c>
      <c r="D17" s="31">
        <f t="shared" si="3"/>
        <v>18326510.420000002</v>
      </c>
      <c r="E17" s="31">
        <f t="shared" si="3"/>
        <v>37078125.57</v>
      </c>
      <c r="F17" s="31">
        <f t="shared" si="3"/>
        <v>27493017.690000005</v>
      </c>
      <c r="G17" s="31">
        <f t="shared" si="3"/>
        <v>49372402.700000003</v>
      </c>
      <c r="H17" s="31">
        <f t="shared" si="3"/>
        <v>50440589.309999995</v>
      </c>
      <c r="I17" s="31">
        <f t="shared" si="3"/>
        <v>14106487.900000002</v>
      </c>
      <c r="J17" s="31">
        <f t="shared" si="3"/>
        <v>0</v>
      </c>
      <c r="K17" s="31">
        <f t="shared" si="3"/>
        <v>0</v>
      </c>
      <c r="L17" s="31">
        <f t="shared" si="3"/>
        <v>0</v>
      </c>
      <c r="M17" s="31">
        <f t="shared" si="3"/>
        <v>0</v>
      </c>
      <c r="N17" s="31">
        <f t="shared" si="3"/>
        <v>0</v>
      </c>
      <c r="O17" s="31">
        <f t="shared" si="3"/>
        <v>0</v>
      </c>
      <c r="P17" s="31">
        <f t="shared" si="3"/>
        <v>55336295.810000002</v>
      </c>
      <c r="Q17" s="31">
        <f t="shared" ref="Q17:S17" si="4">SUM(Q18:Q26)</f>
        <v>46819173.579999998</v>
      </c>
      <c r="R17" s="31">
        <f t="shared" si="4"/>
        <v>52055864.619999997</v>
      </c>
      <c r="S17" s="31">
        <f t="shared" si="4"/>
        <v>39225579.079999998</v>
      </c>
      <c r="T17" s="31"/>
      <c r="U17" s="31"/>
      <c r="V17" s="31">
        <f>SUM(V18:V26)</f>
        <v>390254046.68000001</v>
      </c>
      <c r="W17" s="32"/>
    </row>
    <row r="18" spans="1:23" s="20" customFormat="1" ht="12" x14ac:dyDescent="0.2">
      <c r="A18" s="33" t="s">
        <v>11</v>
      </c>
      <c r="B18" s="25">
        <v>26829080.929999992</v>
      </c>
      <c r="C18" s="25">
        <v>26829080.929999992</v>
      </c>
      <c r="D18" s="34">
        <v>336321.97000000003</v>
      </c>
      <c r="E18" s="34">
        <v>1806266.2199999997</v>
      </c>
      <c r="F18" s="34">
        <v>1413937.1099999999</v>
      </c>
      <c r="G18" s="34">
        <v>7992838.6500000004</v>
      </c>
      <c r="H18" s="34">
        <v>9489682.6199999992</v>
      </c>
      <c r="I18" s="34">
        <v>-12472802.999999998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6724162.8700000001</v>
      </c>
      <c r="Q18" s="34">
        <v>6535681.9500000011</v>
      </c>
      <c r="R18" s="34">
        <v>6707761.3899999997</v>
      </c>
      <c r="S18" s="34">
        <v>1624102.22</v>
      </c>
      <c r="T18" s="34"/>
      <c r="U18" s="34"/>
      <c r="V18" s="25">
        <f t="shared" si="2"/>
        <v>30157952</v>
      </c>
    </row>
    <row r="19" spans="1:23" s="20" customFormat="1" ht="12" x14ac:dyDescent="0.2">
      <c r="A19" s="33" t="s">
        <v>12</v>
      </c>
      <c r="B19" s="25">
        <v>119975562.95999998</v>
      </c>
      <c r="C19" s="25">
        <v>119975562.95999998</v>
      </c>
      <c r="D19" s="34">
        <v>1406613.01</v>
      </c>
      <c r="E19" s="34">
        <v>1219455.42</v>
      </c>
      <c r="F19" s="34">
        <v>505746.58999999997</v>
      </c>
      <c r="G19" s="34">
        <v>6036549.5999999996</v>
      </c>
      <c r="H19" s="34">
        <v>4581387.28</v>
      </c>
      <c r="I19" s="34">
        <v>2631152.0099999998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764770.95</v>
      </c>
      <c r="Q19" s="34">
        <v>4889233.0199999996</v>
      </c>
      <c r="R19" s="34">
        <v>680565</v>
      </c>
      <c r="S19" s="34">
        <v>59110</v>
      </c>
      <c r="T19" s="34"/>
      <c r="U19" s="34"/>
      <c r="V19" s="25">
        <f t="shared" si="2"/>
        <v>22774582.879999999</v>
      </c>
    </row>
    <row r="20" spans="1:23" s="20" customFormat="1" ht="12" x14ac:dyDescent="0.2">
      <c r="A20" s="33" t="s">
        <v>13</v>
      </c>
      <c r="B20" s="25">
        <v>26941481.669999998</v>
      </c>
      <c r="C20" s="25">
        <v>26941481.669999998</v>
      </c>
      <c r="D20" s="34">
        <v>792850</v>
      </c>
      <c r="E20" s="34">
        <v>1876964.84</v>
      </c>
      <c r="F20" s="34">
        <v>1825234.72</v>
      </c>
      <c r="G20" s="34">
        <v>1741137.06</v>
      </c>
      <c r="H20" s="34">
        <v>2466669.1799999997</v>
      </c>
      <c r="I20" s="34">
        <v>871630.75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932428.65</v>
      </c>
      <c r="Q20" s="34">
        <v>663756.77</v>
      </c>
      <c r="R20" s="34">
        <v>2648570.3899999997</v>
      </c>
      <c r="S20" s="34">
        <v>1078855.94</v>
      </c>
      <c r="T20" s="34"/>
      <c r="U20" s="34"/>
      <c r="V20" s="25">
        <f t="shared" si="2"/>
        <v>14898098.299999999</v>
      </c>
    </row>
    <row r="21" spans="1:23" s="20" customFormat="1" ht="12" x14ac:dyDescent="0.2">
      <c r="A21" s="33" t="s">
        <v>14</v>
      </c>
      <c r="B21" s="25">
        <v>6822038.333333333</v>
      </c>
      <c r="C21" s="25">
        <v>6822038.333333333</v>
      </c>
      <c r="D21" s="34">
        <v>12569.73</v>
      </c>
      <c r="E21" s="34">
        <v>112864.7</v>
      </c>
      <c r="F21" s="34">
        <v>591793.84000000008</v>
      </c>
      <c r="G21" s="34">
        <v>373341.48</v>
      </c>
      <c r="H21" s="34">
        <v>929918.45</v>
      </c>
      <c r="I21" s="34">
        <v>24790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1124406.8799999999</v>
      </c>
      <c r="Q21" s="34">
        <v>186578.95</v>
      </c>
      <c r="R21" s="34">
        <v>537162.12</v>
      </c>
      <c r="S21" s="34">
        <v>1224756.71</v>
      </c>
      <c r="T21" s="34"/>
      <c r="U21" s="34"/>
      <c r="V21" s="25">
        <f t="shared" si="2"/>
        <v>5118182.8600000003</v>
      </c>
    </row>
    <row r="22" spans="1:23" s="20" customFormat="1" ht="12" x14ac:dyDescent="0.2">
      <c r="A22" s="33" t="s">
        <v>15</v>
      </c>
      <c r="B22" s="25">
        <v>181948484.553</v>
      </c>
      <c r="C22" s="25">
        <v>181948484.553</v>
      </c>
      <c r="D22" s="34">
        <v>2619648.7000000002</v>
      </c>
      <c r="E22" s="34">
        <v>16196296.67</v>
      </c>
      <c r="F22" s="34">
        <v>5998702.3099999996</v>
      </c>
      <c r="G22" s="34">
        <v>14071765.43</v>
      </c>
      <c r="H22" s="34">
        <v>4074472.23</v>
      </c>
      <c r="I22" s="34">
        <v>9159535.1899999995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14282766.789999999</v>
      </c>
      <c r="Q22" s="34">
        <v>10221957.5</v>
      </c>
      <c r="R22" s="34">
        <v>16271338.059999999</v>
      </c>
      <c r="S22" s="34">
        <v>14135562.539999999</v>
      </c>
      <c r="T22" s="34"/>
      <c r="U22" s="34"/>
      <c r="V22" s="25">
        <f t="shared" si="2"/>
        <v>107032045.41999999</v>
      </c>
    </row>
    <row r="23" spans="1:23" s="20" customFormat="1" ht="12" x14ac:dyDescent="0.2">
      <c r="A23" s="33" t="s">
        <v>16</v>
      </c>
      <c r="B23" s="25">
        <v>97605042.530000001</v>
      </c>
      <c r="C23" s="25">
        <v>97605042.530000001</v>
      </c>
      <c r="D23" s="34">
        <v>10458745.25</v>
      </c>
      <c r="E23" s="34">
        <v>10458323.990000002</v>
      </c>
      <c r="F23" s="34">
        <v>10466275.91</v>
      </c>
      <c r="G23" s="34">
        <v>10920204.500000002</v>
      </c>
      <c r="H23" s="34">
        <v>10015244.620000001</v>
      </c>
      <c r="I23" s="34">
        <v>10479781.59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10487536.26</v>
      </c>
      <c r="Q23" s="34">
        <v>10520664.23</v>
      </c>
      <c r="R23" s="34">
        <v>10490484.450000001</v>
      </c>
      <c r="S23" s="34">
        <v>10460683.050000001</v>
      </c>
      <c r="T23" s="34"/>
      <c r="U23" s="34"/>
      <c r="V23" s="25">
        <f t="shared" si="2"/>
        <v>104757943.85000002</v>
      </c>
      <c r="W23" s="25"/>
    </row>
    <row r="24" spans="1:23" s="20" customFormat="1" ht="25.5" customHeight="1" x14ac:dyDescent="0.2">
      <c r="A24" s="33" t="s">
        <v>17</v>
      </c>
      <c r="B24" s="25">
        <v>50033236</v>
      </c>
      <c r="C24" s="25">
        <v>50033236</v>
      </c>
      <c r="D24" s="34">
        <v>476887.96</v>
      </c>
      <c r="E24" s="34">
        <v>372538.58</v>
      </c>
      <c r="F24" s="34">
        <v>572751.08000000007</v>
      </c>
      <c r="G24" s="34">
        <v>258148.7</v>
      </c>
      <c r="H24" s="34">
        <v>755891.55999999994</v>
      </c>
      <c r="I24" s="34">
        <v>575332.05000000005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914969.82000000007</v>
      </c>
      <c r="Q24" s="34">
        <v>1128801.75</v>
      </c>
      <c r="R24" s="34">
        <v>687052.59</v>
      </c>
      <c r="S24" s="34">
        <v>1099667.05</v>
      </c>
      <c r="T24" s="34"/>
      <c r="U24" s="34"/>
      <c r="V24" s="25">
        <f t="shared" si="2"/>
        <v>6842041.1399999997</v>
      </c>
    </row>
    <row r="25" spans="1:23" s="20" customFormat="1" ht="24" x14ac:dyDescent="0.2">
      <c r="A25" s="33" t="s">
        <v>18</v>
      </c>
      <c r="B25" s="25">
        <v>1119927100.8601391</v>
      </c>
      <c r="C25" s="25">
        <v>1119927100.8601391</v>
      </c>
      <c r="D25" s="35">
        <v>2222873.7999999998</v>
      </c>
      <c r="E25" s="35">
        <v>5035415.1500000004</v>
      </c>
      <c r="F25" s="35">
        <v>6118576.1300000008</v>
      </c>
      <c r="G25" s="35">
        <v>4470248.1500000004</v>
      </c>
      <c r="H25" s="35">
        <v>15264550.02</v>
      </c>
      <c r="I25" s="35">
        <v>2685975.0100000002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20059233.59</v>
      </c>
      <c r="Q25" s="35">
        <v>8438795.4100000001</v>
      </c>
      <c r="R25" s="35">
        <v>13936070.9</v>
      </c>
      <c r="S25" s="35">
        <v>5867298.0600000005</v>
      </c>
      <c r="T25" s="35"/>
      <c r="U25" s="35"/>
      <c r="V25" s="25">
        <f t="shared" si="2"/>
        <v>84099036.220000014</v>
      </c>
    </row>
    <row r="26" spans="1:23" s="20" customFormat="1" ht="12" x14ac:dyDescent="0.2">
      <c r="A26" s="33" t="s">
        <v>19</v>
      </c>
      <c r="B26" s="25">
        <v>10802400</v>
      </c>
      <c r="C26" s="25">
        <v>10802400</v>
      </c>
      <c r="D26" s="34">
        <v>0</v>
      </c>
      <c r="E26" s="34">
        <v>0</v>
      </c>
      <c r="F26" s="34">
        <v>0</v>
      </c>
      <c r="G26" s="34">
        <v>3508169.13</v>
      </c>
      <c r="H26" s="34">
        <v>2862773.35</v>
      </c>
      <c r="I26" s="34">
        <v>151094.29999999999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46020</v>
      </c>
      <c r="Q26" s="34">
        <v>4233704</v>
      </c>
      <c r="R26" s="34">
        <v>96859.72</v>
      </c>
      <c r="S26" s="34">
        <v>3675543.51</v>
      </c>
      <c r="T26" s="34"/>
      <c r="U26" s="34"/>
      <c r="V26" s="25">
        <f t="shared" si="2"/>
        <v>14574164.010000002</v>
      </c>
    </row>
    <row r="27" spans="1:23" s="20" customFormat="1" ht="18.75" customHeight="1" x14ac:dyDescent="0.2">
      <c r="A27" s="30" t="s">
        <v>20</v>
      </c>
      <c r="B27" s="31">
        <f>SUM(B28:B36)</f>
        <v>67172112.606666669</v>
      </c>
      <c r="C27" s="31">
        <f t="shared" ref="C27:P27" si="5">SUM(C28:C36)</f>
        <v>67172112.606666669</v>
      </c>
      <c r="D27" s="31">
        <f t="shared" si="5"/>
        <v>2727057.1</v>
      </c>
      <c r="E27" s="31">
        <f t="shared" si="5"/>
        <v>2883287.5100000002</v>
      </c>
      <c r="F27" s="31">
        <f t="shared" si="5"/>
        <v>2720495.76</v>
      </c>
      <c r="G27" s="31">
        <f t="shared" si="5"/>
        <v>-681937.89000000013</v>
      </c>
      <c r="H27" s="31">
        <f t="shared" si="5"/>
        <v>7277831.9100000001</v>
      </c>
      <c r="I27" s="31">
        <f t="shared" si="5"/>
        <v>2929885.49</v>
      </c>
      <c r="J27" s="31">
        <f t="shared" si="5"/>
        <v>0</v>
      </c>
      <c r="K27" s="31">
        <f t="shared" si="5"/>
        <v>0</v>
      </c>
      <c r="L27" s="31">
        <f t="shared" si="5"/>
        <v>0</v>
      </c>
      <c r="M27" s="31">
        <f t="shared" si="5"/>
        <v>0</v>
      </c>
      <c r="N27" s="31">
        <f t="shared" si="5"/>
        <v>0</v>
      </c>
      <c r="O27" s="31">
        <f t="shared" si="5"/>
        <v>0</v>
      </c>
      <c r="P27" s="31">
        <f t="shared" si="5"/>
        <v>2343303.7800000003</v>
      </c>
      <c r="Q27" s="31">
        <f t="shared" ref="Q27:S27" si="6">SUM(Q28:Q36)</f>
        <v>2580219.8200000003</v>
      </c>
      <c r="R27" s="31">
        <f t="shared" si="6"/>
        <v>2756147.8200000003</v>
      </c>
      <c r="S27" s="31">
        <f t="shared" si="6"/>
        <v>1453248.11</v>
      </c>
      <c r="T27" s="31"/>
      <c r="U27" s="31"/>
      <c r="V27" s="31">
        <f>SUM(V28:V36)</f>
        <v>26989539.409999996</v>
      </c>
      <c r="W27" s="32"/>
    </row>
    <row r="28" spans="1:23" s="20" customFormat="1" ht="12" x14ac:dyDescent="0.2">
      <c r="A28" s="33" t="s">
        <v>21</v>
      </c>
      <c r="B28" s="25">
        <v>4905042.5999999996</v>
      </c>
      <c r="C28" s="25">
        <v>4905042.5999999996</v>
      </c>
      <c r="D28" s="35">
        <v>334778.69</v>
      </c>
      <c r="E28" s="35">
        <v>618341.29</v>
      </c>
      <c r="F28" s="35">
        <v>326435.94</v>
      </c>
      <c r="G28" s="35">
        <v>-545470.03</v>
      </c>
      <c r="H28" s="35">
        <v>1275893.03</v>
      </c>
      <c r="I28" s="35">
        <v>484642.66000000003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537095.91</v>
      </c>
      <c r="Q28" s="35">
        <v>-477501.84</v>
      </c>
      <c r="R28" s="35">
        <v>279809.83</v>
      </c>
      <c r="S28" s="35">
        <v>-254994.89</v>
      </c>
      <c r="T28" s="35"/>
      <c r="U28" s="35"/>
      <c r="V28" s="25">
        <f t="shared" si="2"/>
        <v>2579030.5900000003</v>
      </c>
    </row>
    <row r="29" spans="1:23" s="20" customFormat="1" ht="12" x14ac:dyDescent="0.2">
      <c r="A29" s="33" t="s">
        <v>22</v>
      </c>
      <c r="B29" s="25">
        <v>1710038.4</v>
      </c>
      <c r="C29" s="25">
        <v>1710038.4</v>
      </c>
      <c r="D29" s="35">
        <v>506721.67</v>
      </c>
      <c r="E29" s="35">
        <v>199656</v>
      </c>
      <c r="F29" s="35">
        <v>0</v>
      </c>
      <c r="G29" s="35">
        <v>-450000</v>
      </c>
      <c r="H29" s="35">
        <v>562000.07999999996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/>
      <c r="U29" s="35"/>
      <c r="V29" s="25">
        <f t="shared" si="2"/>
        <v>818377.74999999988</v>
      </c>
    </row>
    <row r="30" spans="1:23" s="20" customFormat="1" ht="12" x14ac:dyDescent="0.2">
      <c r="A30" s="33" t="s">
        <v>23</v>
      </c>
      <c r="B30" s="25">
        <v>2842792</v>
      </c>
      <c r="C30" s="25">
        <v>2842792</v>
      </c>
      <c r="D30" s="35">
        <v>0</v>
      </c>
      <c r="E30" s="35">
        <v>843242.28</v>
      </c>
      <c r="F30" s="35">
        <v>0</v>
      </c>
      <c r="G30" s="35">
        <v>-500000</v>
      </c>
      <c r="H30" s="35">
        <v>986238.97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151158</v>
      </c>
      <c r="Q30" s="35">
        <v>301315.59999999998</v>
      </c>
      <c r="R30" s="35">
        <v>233600</v>
      </c>
      <c r="S30" s="35">
        <v>0</v>
      </c>
      <c r="T30" s="35"/>
      <c r="U30" s="35"/>
      <c r="V30" s="25">
        <f t="shared" si="2"/>
        <v>2015554.85</v>
      </c>
    </row>
    <row r="31" spans="1:23" s="20" customFormat="1" ht="12" x14ac:dyDescent="0.2">
      <c r="A31" s="33" t="s">
        <v>24</v>
      </c>
      <c r="B31" s="25">
        <v>600000</v>
      </c>
      <c r="C31" s="25">
        <v>600000</v>
      </c>
      <c r="D31" s="35">
        <v>0</v>
      </c>
      <c r="E31" s="35">
        <v>0</v>
      </c>
      <c r="F31" s="35">
        <v>0</v>
      </c>
      <c r="G31" s="35">
        <v>0</v>
      </c>
      <c r="H31" s="35">
        <v>138092.03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229872.03</v>
      </c>
      <c r="T31" s="35"/>
      <c r="U31" s="35"/>
      <c r="V31" s="25">
        <f t="shared" si="2"/>
        <v>367964.06</v>
      </c>
    </row>
    <row r="32" spans="1:23" s="20" customFormat="1" ht="12" x14ac:dyDescent="0.2">
      <c r="A32" s="33" t="s">
        <v>25</v>
      </c>
      <c r="B32" s="25">
        <v>1560000</v>
      </c>
      <c r="C32" s="25">
        <v>1560000</v>
      </c>
      <c r="D32" s="35">
        <v>0</v>
      </c>
      <c r="E32" s="35">
        <v>29905</v>
      </c>
      <c r="F32" s="35">
        <v>203544.81</v>
      </c>
      <c r="G32" s="35">
        <v>-200000</v>
      </c>
      <c r="H32" s="35">
        <v>200000</v>
      </c>
      <c r="I32" s="35">
        <v>3308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199624.81</v>
      </c>
      <c r="Q32" s="35">
        <v>0</v>
      </c>
      <c r="R32" s="35">
        <v>151297.20000000001</v>
      </c>
      <c r="S32" s="35">
        <v>0</v>
      </c>
      <c r="T32" s="35"/>
      <c r="U32" s="35"/>
      <c r="V32" s="25">
        <f t="shared" si="2"/>
        <v>587679.82000000007</v>
      </c>
      <c r="W32" s="20" t="s">
        <v>80</v>
      </c>
    </row>
    <row r="33" spans="1:23" s="20" customFormat="1" ht="24" x14ac:dyDescent="0.2">
      <c r="A33" s="33" t="s">
        <v>26</v>
      </c>
      <c r="B33" s="25">
        <v>2168666.666666667</v>
      </c>
      <c r="C33" s="25">
        <v>2168666.666666667</v>
      </c>
      <c r="D33" s="35">
        <v>0</v>
      </c>
      <c r="E33" s="35">
        <v>5308</v>
      </c>
      <c r="F33" s="35">
        <v>0</v>
      </c>
      <c r="G33" s="35">
        <v>0</v>
      </c>
      <c r="H33" s="35">
        <v>19470.63</v>
      </c>
      <c r="I33" s="35">
        <v>68535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87109.8</v>
      </c>
      <c r="R33" s="35">
        <v>0</v>
      </c>
      <c r="S33" s="35">
        <v>0</v>
      </c>
      <c r="T33" s="35"/>
      <c r="U33" s="35"/>
      <c r="V33" s="25">
        <f t="shared" si="2"/>
        <v>180423.43</v>
      </c>
    </row>
    <row r="34" spans="1:23" s="20" customFormat="1" ht="24" x14ac:dyDescent="0.2">
      <c r="A34" s="33" t="s">
        <v>27</v>
      </c>
      <c r="B34" s="25">
        <v>20138736</v>
      </c>
      <c r="C34" s="25">
        <v>20138736</v>
      </c>
      <c r="D34" s="35">
        <v>985626.2</v>
      </c>
      <c r="E34" s="35">
        <v>1143346.97</v>
      </c>
      <c r="F34" s="35">
        <v>1096116.02</v>
      </c>
      <c r="G34" s="35">
        <v>1065175.92</v>
      </c>
      <c r="H34" s="35">
        <v>1019575.75</v>
      </c>
      <c r="I34" s="35">
        <v>1415773.7400000002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973888.72</v>
      </c>
      <c r="Q34" s="35">
        <v>1105414.52</v>
      </c>
      <c r="R34" s="35">
        <v>1125118.03</v>
      </c>
      <c r="S34" s="35">
        <v>1066928.6000000001</v>
      </c>
      <c r="T34" s="35"/>
      <c r="U34" s="35"/>
      <c r="V34" s="25">
        <f t="shared" si="2"/>
        <v>10996964.469999999</v>
      </c>
    </row>
    <row r="35" spans="1:23" s="20" customFormat="1" ht="24" x14ac:dyDescent="0.2">
      <c r="A35" s="33" t="s">
        <v>28</v>
      </c>
      <c r="B35" s="25">
        <v>0</v>
      </c>
      <c r="C35" s="2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/>
      <c r="U35" s="35"/>
      <c r="V35" s="25">
        <f t="shared" si="2"/>
        <v>0</v>
      </c>
    </row>
    <row r="36" spans="1:23" s="20" customFormat="1" ht="12" x14ac:dyDescent="0.2">
      <c r="A36" s="33" t="s">
        <v>29</v>
      </c>
      <c r="B36" s="25">
        <v>33246836.940000001</v>
      </c>
      <c r="C36" s="25">
        <v>33246836.940000001</v>
      </c>
      <c r="D36" s="35">
        <v>899930.53999999992</v>
      </c>
      <c r="E36" s="35">
        <v>43487.970000000059</v>
      </c>
      <c r="F36" s="35">
        <v>1094398.99</v>
      </c>
      <c r="G36" s="35">
        <v>-51643.780000000028</v>
      </c>
      <c r="H36" s="35">
        <v>3076561.42</v>
      </c>
      <c r="I36" s="35">
        <v>957626.09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481536.34000000008</v>
      </c>
      <c r="Q36" s="35">
        <v>1563881.7400000002</v>
      </c>
      <c r="R36" s="35">
        <v>966322.76</v>
      </c>
      <c r="S36" s="35">
        <v>411442.37</v>
      </c>
      <c r="T36" s="35"/>
      <c r="U36" s="35"/>
      <c r="V36" s="25">
        <f t="shared" si="2"/>
        <v>9443544.4399999995</v>
      </c>
    </row>
    <row r="37" spans="1:23" s="20" customFormat="1" ht="17.25" customHeight="1" x14ac:dyDescent="0.2">
      <c r="A37" s="30" t="s">
        <v>30</v>
      </c>
      <c r="B37" s="31">
        <f>SUM(B38:B44)</f>
        <v>1234820529.96</v>
      </c>
      <c r="C37" s="31">
        <f t="shared" ref="C37:V37" si="7">SUM(C38:C44)</f>
        <v>1234820529.96</v>
      </c>
      <c r="D37" s="31">
        <f t="shared" si="7"/>
        <v>5418470.4000000004</v>
      </c>
      <c r="E37" s="31">
        <f t="shared" si="7"/>
        <v>2303725</v>
      </c>
      <c r="F37" s="31">
        <f t="shared" si="7"/>
        <v>3543415</v>
      </c>
      <c r="G37" s="31">
        <f t="shared" si="7"/>
        <v>872400</v>
      </c>
      <c r="H37" s="31">
        <f t="shared" si="7"/>
        <v>427000</v>
      </c>
      <c r="I37" s="31">
        <f t="shared" si="7"/>
        <v>1515338.88</v>
      </c>
      <c r="J37" s="31">
        <f t="shared" si="7"/>
        <v>0</v>
      </c>
      <c r="K37" s="31">
        <f t="shared" si="7"/>
        <v>0</v>
      </c>
      <c r="L37" s="31">
        <f t="shared" si="7"/>
        <v>0</v>
      </c>
      <c r="M37" s="31">
        <f t="shared" si="7"/>
        <v>0</v>
      </c>
      <c r="N37" s="31">
        <f t="shared" si="7"/>
        <v>0</v>
      </c>
      <c r="O37" s="31">
        <f t="shared" si="7"/>
        <v>0</v>
      </c>
      <c r="P37" s="31">
        <f t="shared" si="7"/>
        <v>387720</v>
      </c>
      <c r="Q37" s="31">
        <f t="shared" ref="Q37:S37" si="8">SUM(Q38:Q44)</f>
        <v>500184253.81</v>
      </c>
      <c r="R37" s="31">
        <f t="shared" si="8"/>
        <v>1521049.97</v>
      </c>
      <c r="S37" s="31">
        <f t="shared" si="8"/>
        <v>6540974</v>
      </c>
      <c r="T37" s="31"/>
      <c r="U37" s="31"/>
      <c r="V37" s="31">
        <f t="shared" si="7"/>
        <v>522714347.06</v>
      </c>
      <c r="W37" s="32"/>
    </row>
    <row r="38" spans="1:23" s="20" customFormat="1" ht="24" x14ac:dyDescent="0.2">
      <c r="A38" s="33" t="s">
        <v>31</v>
      </c>
      <c r="B38" s="25">
        <v>20000000</v>
      </c>
      <c r="C38" s="25">
        <v>20000000</v>
      </c>
      <c r="D38" s="35">
        <v>1227770.3999999999</v>
      </c>
      <c r="E38" s="35">
        <v>2274100</v>
      </c>
      <c r="F38" s="35">
        <v>-2021585</v>
      </c>
      <c r="G38" s="35">
        <v>872400</v>
      </c>
      <c r="H38" s="35">
        <v>427000</v>
      </c>
      <c r="I38" s="35">
        <v>1469999.88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387720</v>
      </c>
      <c r="Q38" s="35">
        <v>184253.81</v>
      </c>
      <c r="R38" s="35">
        <v>664799.97</v>
      </c>
      <c r="S38" s="35">
        <v>6534724</v>
      </c>
      <c r="T38" s="35"/>
      <c r="U38" s="35"/>
      <c r="V38" s="25">
        <f t="shared" si="2"/>
        <v>12021183.059999999</v>
      </c>
    </row>
    <row r="39" spans="1:23" s="20" customFormat="1" ht="24" x14ac:dyDescent="0.2">
      <c r="A39" s="33" t="s">
        <v>32</v>
      </c>
      <c r="B39" s="25">
        <v>0</v>
      </c>
      <c r="C39" s="2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/>
      <c r="U39" s="35"/>
      <c r="V39" s="25">
        <f t="shared" si="2"/>
        <v>0</v>
      </c>
    </row>
    <row r="40" spans="1:23" s="20" customFormat="1" ht="24" x14ac:dyDescent="0.2">
      <c r="A40" s="33" t="s">
        <v>33</v>
      </c>
      <c r="B40" s="25">
        <v>0</v>
      </c>
      <c r="C40" s="2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/>
      <c r="U40" s="35"/>
      <c r="V40" s="25">
        <f t="shared" si="2"/>
        <v>0</v>
      </c>
    </row>
    <row r="41" spans="1:23" s="20" customFormat="1" ht="24" x14ac:dyDescent="0.2">
      <c r="A41" s="33" t="s">
        <v>34</v>
      </c>
      <c r="B41" s="25">
        <v>0</v>
      </c>
      <c r="C41" s="2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/>
      <c r="U41" s="35"/>
      <c r="V41" s="25">
        <f t="shared" si="2"/>
        <v>0</v>
      </c>
    </row>
    <row r="42" spans="1:23" s="20" customFormat="1" ht="24" x14ac:dyDescent="0.2">
      <c r="A42" s="33" t="s">
        <v>35</v>
      </c>
      <c r="B42" s="25">
        <v>0</v>
      </c>
      <c r="C42" s="2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/>
      <c r="U42" s="35"/>
      <c r="V42" s="25">
        <f t="shared" si="2"/>
        <v>0</v>
      </c>
    </row>
    <row r="43" spans="1:23" s="20" customFormat="1" ht="24" x14ac:dyDescent="0.2">
      <c r="A43" s="33" t="s">
        <v>36</v>
      </c>
      <c r="B43" s="25">
        <v>9248783.2400000021</v>
      </c>
      <c r="C43" s="25">
        <v>9248783.2400000021</v>
      </c>
      <c r="D43" s="35">
        <v>4190700</v>
      </c>
      <c r="E43" s="35">
        <v>29625</v>
      </c>
      <c r="F43" s="35">
        <v>5565000</v>
      </c>
      <c r="G43" s="35">
        <v>0</v>
      </c>
      <c r="H43" s="35">
        <v>0</v>
      </c>
      <c r="I43" s="35">
        <v>45339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856250</v>
      </c>
      <c r="S43" s="35">
        <v>6250</v>
      </c>
      <c r="T43" s="35"/>
      <c r="U43" s="35"/>
      <c r="V43" s="25">
        <f t="shared" si="2"/>
        <v>10693164</v>
      </c>
    </row>
    <row r="44" spans="1:23" s="20" customFormat="1" ht="24" x14ac:dyDescent="0.2">
      <c r="A44" s="33" t="s">
        <v>37</v>
      </c>
      <c r="B44" s="25">
        <v>1205571746.72</v>
      </c>
      <c r="C44" s="25">
        <v>1205571746.72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500000000</v>
      </c>
      <c r="R44" s="35">
        <v>0</v>
      </c>
      <c r="S44" s="35">
        <v>0</v>
      </c>
      <c r="T44" s="35"/>
      <c r="U44" s="35"/>
      <c r="V44" s="25">
        <f t="shared" si="2"/>
        <v>500000000</v>
      </c>
    </row>
    <row r="45" spans="1:23" s="20" customFormat="1" ht="15.75" customHeight="1" x14ac:dyDescent="0.2">
      <c r="A45" s="30" t="s">
        <v>38</v>
      </c>
      <c r="B45" s="31">
        <f>SUM(B46:B52)</f>
        <v>264845585</v>
      </c>
      <c r="C45" s="31">
        <f t="shared" ref="C45:P45" si="9">SUM(C46:C52)</f>
        <v>264845585</v>
      </c>
      <c r="D45" s="31">
        <f t="shared" si="9"/>
        <v>2415664.2199999997</v>
      </c>
      <c r="E45" s="31">
        <f t="shared" si="9"/>
        <v>14690858</v>
      </c>
      <c r="F45" s="31">
        <f t="shared" si="9"/>
        <v>4158258.37</v>
      </c>
      <c r="G45" s="31">
        <f t="shared" si="9"/>
        <v>2122722</v>
      </c>
      <c r="H45" s="31">
        <f t="shared" si="9"/>
        <v>5101113.74</v>
      </c>
      <c r="I45" s="31">
        <f t="shared" si="9"/>
        <v>20272642.420000002</v>
      </c>
      <c r="J45" s="31">
        <f t="shared" si="9"/>
        <v>0</v>
      </c>
      <c r="K45" s="31">
        <f t="shared" si="9"/>
        <v>0</v>
      </c>
      <c r="L45" s="31">
        <f t="shared" si="9"/>
        <v>0</v>
      </c>
      <c r="M45" s="31">
        <f t="shared" si="9"/>
        <v>0</v>
      </c>
      <c r="N45" s="31">
        <f t="shared" si="9"/>
        <v>0</v>
      </c>
      <c r="O45" s="31">
        <f t="shared" si="9"/>
        <v>0</v>
      </c>
      <c r="P45" s="31">
        <f t="shared" si="9"/>
        <v>156729.56</v>
      </c>
      <c r="Q45" s="31">
        <f t="shared" ref="Q45:S45" si="10">SUM(Q46:Q52)</f>
        <v>108329.08</v>
      </c>
      <c r="R45" s="31">
        <f t="shared" si="10"/>
        <v>82293.64</v>
      </c>
      <c r="S45" s="31">
        <f t="shared" si="10"/>
        <v>4749983.2699999996</v>
      </c>
      <c r="T45" s="31"/>
      <c r="U45" s="31"/>
      <c r="V45" s="31">
        <f>SUM(V46:V52)</f>
        <v>53858594.299999997</v>
      </c>
      <c r="W45" s="32"/>
    </row>
    <row r="46" spans="1:23" s="20" customFormat="1" ht="15" customHeight="1" x14ac:dyDescent="0.2">
      <c r="A46" s="33" t="s">
        <v>39</v>
      </c>
      <c r="B46" s="25">
        <v>0</v>
      </c>
      <c r="C46" s="2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/>
      <c r="U46" s="35"/>
      <c r="V46" s="25">
        <f t="shared" si="2"/>
        <v>0</v>
      </c>
      <c r="W46" s="25"/>
    </row>
    <row r="47" spans="1:23" s="20" customFormat="1" ht="24" x14ac:dyDescent="0.2">
      <c r="A47" s="33" t="s">
        <v>40</v>
      </c>
      <c r="B47" s="25">
        <v>0</v>
      </c>
      <c r="C47" s="2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/>
      <c r="U47" s="35"/>
      <c r="V47" s="25">
        <f t="shared" si="2"/>
        <v>0</v>
      </c>
    </row>
    <row r="48" spans="1:23" s="20" customFormat="1" ht="24" x14ac:dyDescent="0.2">
      <c r="A48" s="33" t="s">
        <v>41</v>
      </c>
      <c r="B48" s="25">
        <v>264845585</v>
      </c>
      <c r="C48" s="25">
        <v>264845585</v>
      </c>
      <c r="D48" s="35">
        <v>2415664.2199999997</v>
      </c>
      <c r="E48" s="35">
        <v>14690858</v>
      </c>
      <c r="F48" s="35">
        <v>4158258.37</v>
      </c>
      <c r="G48" s="35">
        <v>2122722</v>
      </c>
      <c r="H48" s="35">
        <v>5101113.74</v>
      </c>
      <c r="I48" s="35">
        <v>20272642.420000002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156729.56</v>
      </c>
      <c r="Q48" s="35">
        <v>108329.08</v>
      </c>
      <c r="R48" s="35">
        <v>82293.64</v>
      </c>
      <c r="S48" s="35">
        <v>4749983.2699999996</v>
      </c>
      <c r="T48" s="35"/>
      <c r="U48" s="35"/>
      <c r="V48" s="25">
        <f t="shared" si="2"/>
        <v>53858594.299999997</v>
      </c>
      <c r="W48" s="16"/>
    </row>
    <row r="49" spans="1:23" s="20" customFormat="1" ht="24" x14ac:dyDescent="0.2">
      <c r="A49" s="33" t="s">
        <v>42</v>
      </c>
      <c r="B49" s="25">
        <v>0</v>
      </c>
      <c r="C49" s="2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/>
      <c r="U49" s="35"/>
      <c r="V49" s="25">
        <f t="shared" si="2"/>
        <v>0</v>
      </c>
    </row>
    <row r="50" spans="1:23" s="20" customFormat="1" ht="24" x14ac:dyDescent="0.2">
      <c r="A50" s="33" t="s">
        <v>43</v>
      </c>
      <c r="B50" s="25">
        <v>0</v>
      </c>
      <c r="C50" s="2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/>
      <c r="U50" s="35"/>
      <c r="V50" s="25">
        <f t="shared" si="2"/>
        <v>0</v>
      </c>
    </row>
    <row r="51" spans="1:23" s="20" customFormat="1" ht="15" customHeight="1" x14ac:dyDescent="0.2">
      <c r="A51" s="33" t="s">
        <v>44</v>
      </c>
      <c r="B51" s="25">
        <v>0</v>
      </c>
      <c r="C51" s="2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/>
      <c r="U51" s="35"/>
      <c r="V51" s="25">
        <f t="shared" si="2"/>
        <v>0</v>
      </c>
    </row>
    <row r="52" spans="1:23" s="20" customFormat="1" ht="24" x14ac:dyDescent="0.2">
      <c r="A52" s="33" t="s">
        <v>45</v>
      </c>
      <c r="B52" s="25">
        <v>0</v>
      </c>
      <c r="C52" s="2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/>
      <c r="U52" s="35"/>
      <c r="V52" s="25">
        <f t="shared" si="2"/>
        <v>0</v>
      </c>
    </row>
    <row r="53" spans="1:23" s="20" customFormat="1" ht="17.25" customHeight="1" x14ac:dyDescent="0.2">
      <c r="A53" s="30" t="s">
        <v>46</v>
      </c>
      <c r="B53" s="31">
        <f>SUM(B54:B62)</f>
        <v>694703496.88999999</v>
      </c>
      <c r="C53" s="31">
        <f t="shared" ref="C53:P53" si="11">SUM(C54:C62)</f>
        <v>694703496.88999999</v>
      </c>
      <c r="D53" s="31">
        <f t="shared" si="11"/>
        <v>-7205977.8399999999</v>
      </c>
      <c r="E53" s="31">
        <f t="shared" si="11"/>
        <v>547997.66</v>
      </c>
      <c r="F53" s="31">
        <f t="shared" si="11"/>
        <v>1491588.08</v>
      </c>
      <c r="G53" s="31">
        <f t="shared" si="11"/>
        <v>14261554.360000001</v>
      </c>
      <c r="H53" s="31">
        <f t="shared" si="11"/>
        <v>5199120.1000000006</v>
      </c>
      <c r="I53" s="31">
        <f t="shared" si="11"/>
        <v>10331544.75</v>
      </c>
      <c r="J53" s="31">
        <f t="shared" si="11"/>
        <v>0</v>
      </c>
      <c r="K53" s="31">
        <f t="shared" si="11"/>
        <v>0</v>
      </c>
      <c r="L53" s="31">
        <f t="shared" si="11"/>
        <v>0</v>
      </c>
      <c r="M53" s="31">
        <f t="shared" si="11"/>
        <v>0</v>
      </c>
      <c r="N53" s="31">
        <f t="shared" si="11"/>
        <v>0</v>
      </c>
      <c r="O53" s="31">
        <f t="shared" si="11"/>
        <v>0</v>
      </c>
      <c r="P53" s="31">
        <f t="shared" si="11"/>
        <v>1757245.77</v>
      </c>
      <c r="Q53" s="31">
        <f>SUM(Q54:Q62)</f>
        <v>18447548.189999998</v>
      </c>
      <c r="R53" s="31">
        <f t="shared" ref="R53:S53" si="12">SUM(R54:R62)</f>
        <v>191290.18</v>
      </c>
      <c r="S53" s="31">
        <f t="shared" si="12"/>
        <v>2412386.1100000003</v>
      </c>
      <c r="T53" s="31"/>
      <c r="U53" s="31"/>
      <c r="V53" s="31">
        <f>SUM(V54:V62)</f>
        <v>47434297.359999999</v>
      </c>
      <c r="W53" s="32"/>
    </row>
    <row r="54" spans="1:23" s="20" customFormat="1" ht="12" x14ac:dyDescent="0.2">
      <c r="A54" s="33" t="s">
        <v>47</v>
      </c>
      <c r="B54" s="25">
        <v>46147044.79999999</v>
      </c>
      <c r="C54" s="25">
        <v>46147044.79999999</v>
      </c>
      <c r="D54" s="35">
        <v>199125</v>
      </c>
      <c r="E54" s="35">
        <v>176882</v>
      </c>
      <c r="F54" s="35">
        <v>568313.07999999996</v>
      </c>
      <c r="G54" s="35">
        <v>13620655.060000001</v>
      </c>
      <c r="H54" s="35">
        <v>5113319.9400000004</v>
      </c>
      <c r="I54" s="35">
        <v>1381763.5699999998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664340</v>
      </c>
      <c r="Q54" s="35">
        <v>5484049.7299999995</v>
      </c>
      <c r="R54" s="35">
        <v>0</v>
      </c>
      <c r="S54" s="35">
        <v>59977.39</v>
      </c>
      <c r="T54" s="35"/>
      <c r="U54" s="35"/>
      <c r="V54" s="25">
        <f t="shared" si="2"/>
        <v>27268425.770000003</v>
      </c>
    </row>
    <row r="55" spans="1:23" s="20" customFormat="1" ht="24" x14ac:dyDescent="0.2">
      <c r="A55" s="33" t="s">
        <v>48</v>
      </c>
      <c r="B55" s="25">
        <v>1741452.0899999999</v>
      </c>
      <c r="C55" s="25">
        <v>1741452.0899999999</v>
      </c>
      <c r="D55" s="35">
        <v>0</v>
      </c>
      <c r="E55" s="35">
        <v>0</v>
      </c>
      <c r="F55" s="35">
        <v>850941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/>
      <c r="U55" s="35"/>
      <c r="V55" s="25">
        <f t="shared" si="2"/>
        <v>850941</v>
      </c>
    </row>
    <row r="56" spans="1:23" s="20" customFormat="1" ht="24" x14ac:dyDescent="0.2">
      <c r="A56" s="33" t="s">
        <v>49</v>
      </c>
      <c r="B56" s="25">
        <v>0</v>
      </c>
      <c r="C56" s="25">
        <v>0</v>
      </c>
      <c r="D56" s="35">
        <v>0</v>
      </c>
      <c r="E56" s="35">
        <v>33635.660000000003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/>
      <c r="U56" s="35"/>
      <c r="V56" s="25">
        <f t="shared" si="2"/>
        <v>33635.660000000003</v>
      </c>
    </row>
    <row r="57" spans="1:23" s="20" customFormat="1" ht="24" x14ac:dyDescent="0.2">
      <c r="A57" s="33" t="s">
        <v>50</v>
      </c>
      <c r="B57" s="25">
        <v>48175000</v>
      </c>
      <c r="C57" s="25">
        <v>48175000</v>
      </c>
      <c r="D57" s="35">
        <v>-7405102.8399999999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/>
      <c r="U57" s="35"/>
      <c r="V57" s="25">
        <f t="shared" si="2"/>
        <v>-7405102.8399999999</v>
      </c>
    </row>
    <row r="58" spans="1:23" s="20" customFormat="1" ht="14.25" customHeight="1" x14ac:dyDescent="0.2">
      <c r="A58" s="33" t="s">
        <v>51</v>
      </c>
      <c r="B58" s="25">
        <v>588640000</v>
      </c>
      <c r="C58" s="25">
        <v>588640000</v>
      </c>
      <c r="D58" s="35">
        <v>0</v>
      </c>
      <c r="E58" s="35">
        <v>337480</v>
      </c>
      <c r="F58" s="35">
        <v>72334</v>
      </c>
      <c r="G58" s="35">
        <v>640899.30000000005</v>
      </c>
      <c r="H58" s="35">
        <v>85800.16</v>
      </c>
      <c r="I58" s="35">
        <v>24780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345232.58999999997</v>
      </c>
      <c r="Q58" s="35">
        <v>9243595.1999999993</v>
      </c>
      <c r="R58" s="35">
        <v>0</v>
      </c>
      <c r="S58" s="35">
        <v>0</v>
      </c>
      <c r="T58" s="35"/>
      <c r="U58" s="35"/>
      <c r="V58" s="25">
        <f t="shared" si="2"/>
        <v>10750121.25</v>
      </c>
    </row>
    <row r="59" spans="1:23" s="20" customFormat="1" ht="12" x14ac:dyDescent="0.2">
      <c r="A59" s="33" t="s">
        <v>52</v>
      </c>
      <c r="B59" s="25">
        <v>7999999.9999999981</v>
      </c>
      <c r="C59" s="25">
        <v>7999999.9999999981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/>
      <c r="U59" s="35"/>
      <c r="V59" s="25">
        <f t="shared" si="2"/>
        <v>0</v>
      </c>
    </row>
    <row r="60" spans="1:23" s="20" customFormat="1" ht="12" x14ac:dyDescent="0.2">
      <c r="A60" s="33" t="s">
        <v>53</v>
      </c>
      <c r="B60" s="25">
        <v>0</v>
      </c>
      <c r="C60" s="2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/>
      <c r="U60" s="35"/>
      <c r="V60" s="25">
        <f t="shared" si="2"/>
        <v>0</v>
      </c>
    </row>
    <row r="61" spans="1:23" s="20" customFormat="1" ht="12" x14ac:dyDescent="0.2">
      <c r="A61" s="33" t="s">
        <v>54</v>
      </c>
      <c r="B61" s="25">
        <v>2000000</v>
      </c>
      <c r="C61" s="25">
        <v>2000000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8925001.1799999997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747673.18</v>
      </c>
      <c r="Q61" s="35">
        <v>3719903.26</v>
      </c>
      <c r="R61" s="35">
        <v>191290.18</v>
      </c>
      <c r="S61" s="35">
        <v>2352408.7200000002</v>
      </c>
      <c r="T61" s="35"/>
      <c r="U61" s="35"/>
      <c r="V61" s="25">
        <f t="shared" si="2"/>
        <v>15936276.52</v>
      </c>
    </row>
    <row r="62" spans="1:23" s="20" customFormat="1" ht="24" x14ac:dyDescent="0.2">
      <c r="A62" s="33" t="s">
        <v>55</v>
      </c>
      <c r="B62" s="25">
        <v>0</v>
      </c>
      <c r="C62" s="2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/>
      <c r="U62" s="35"/>
      <c r="V62" s="25">
        <f t="shared" si="2"/>
        <v>0</v>
      </c>
    </row>
    <row r="63" spans="1:23" s="20" customFormat="1" ht="15.75" customHeight="1" x14ac:dyDescent="0.2">
      <c r="A63" s="30" t="s">
        <v>56</v>
      </c>
      <c r="B63" s="31">
        <f>SUM(B64:B67)</f>
        <v>0</v>
      </c>
      <c r="C63" s="31">
        <f t="shared" ref="C63:V63" si="13">SUM(C64:C67)</f>
        <v>0</v>
      </c>
      <c r="D63" s="31">
        <f t="shared" si="13"/>
        <v>471916.63</v>
      </c>
      <c r="E63" s="31">
        <f t="shared" si="13"/>
        <v>0</v>
      </c>
      <c r="F63" s="31">
        <f t="shared" si="13"/>
        <v>0</v>
      </c>
      <c r="G63" s="31">
        <f t="shared" si="13"/>
        <v>0</v>
      </c>
      <c r="H63" s="31">
        <f t="shared" si="13"/>
        <v>0</v>
      </c>
      <c r="I63" s="31">
        <f t="shared" si="13"/>
        <v>0</v>
      </c>
      <c r="J63" s="31">
        <f t="shared" si="13"/>
        <v>0</v>
      </c>
      <c r="K63" s="31">
        <f t="shared" si="13"/>
        <v>0</v>
      </c>
      <c r="L63" s="31">
        <f t="shared" si="13"/>
        <v>0</v>
      </c>
      <c r="M63" s="31">
        <f t="shared" si="13"/>
        <v>0</v>
      </c>
      <c r="N63" s="31">
        <f t="shared" si="13"/>
        <v>0</v>
      </c>
      <c r="O63" s="31">
        <f t="shared" si="13"/>
        <v>0</v>
      </c>
      <c r="P63" s="31">
        <f t="shared" si="13"/>
        <v>0</v>
      </c>
      <c r="Q63" s="31">
        <f t="shared" ref="Q63:S63" si="14">SUM(Q64:Q67)</f>
        <v>706971.36</v>
      </c>
      <c r="R63" s="31">
        <f t="shared" si="14"/>
        <v>0</v>
      </c>
      <c r="S63" s="31">
        <f t="shared" si="14"/>
        <v>0</v>
      </c>
      <c r="T63" s="31"/>
      <c r="U63" s="31"/>
      <c r="V63" s="31">
        <f t="shared" si="13"/>
        <v>1178887.99</v>
      </c>
      <c r="W63" s="32"/>
    </row>
    <row r="64" spans="1:23" s="20" customFormat="1" ht="12" x14ac:dyDescent="0.2">
      <c r="A64" s="33" t="s">
        <v>57</v>
      </c>
      <c r="B64" s="25">
        <v>0</v>
      </c>
      <c r="C64" s="2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/>
      <c r="U64" s="35"/>
      <c r="V64" s="25">
        <f t="shared" si="2"/>
        <v>0</v>
      </c>
    </row>
    <row r="65" spans="1:23" s="20" customFormat="1" ht="19.5" customHeight="1" x14ac:dyDescent="0.2">
      <c r="A65" s="33" t="s">
        <v>58</v>
      </c>
      <c r="B65" s="25">
        <v>0</v>
      </c>
      <c r="C65" s="25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/>
      <c r="U65" s="34"/>
      <c r="V65" s="25">
        <f t="shared" si="2"/>
        <v>0</v>
      </c>
    </row>
    <row r="66" spans="1:23" s="20" customFormat="1" ht="32.25" customHeight="1" x14ac:dyDescent="0.2">
      <c r="A66" s="33" t="s">
        <v>59</v>
      </c>
      <c r="B66" s="25">
        <v>0</v>
      </c>
      <c r="C66" s="25">
        <v>0</v>
      </c>
      <c r="D66" s="35">
        <v>471916.63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706971.36</v>
      </c>
      <c r="R66" s="35">
        <v>0</v>
      </c>
      <c r="S66" s="35">
        <v>0</v>
      </c>
      <c r="T66" s="35"/>
      <c r="U66" s="35"/>
      <c r="V66" s="25">
        <f t="shared" si="2"/>
        <v>1178887.99</v>
      </c>
    </row>
    <row r="67" spans="1:23" s="20" customFormat="1" ht="37.5" customHeight="1" x14ac:dyDescent="0.2">
      <c r="A67" s="33" t="s">
        <v>60</v>
      </c>
      <c r="B67" s="25">
        <v>0</v>
      </c>
      <c r="C67" s="2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/>
      <c r="U67" s="35"/>
      <c r="V67" s="25">
        <f t="shared" si="2"/>
        <v>0</v>
      </c>
    </row>
    <row r="68" spans="1:23" s="20" customFormat="1" ht="34.5" customHeight="1" x14ac:dyDescent="0.2">
      <c r="A68" s="30" t="s">
        <v>61</v>
      </c>
      <c r="B68" s="31">
        <f>SUM(B69:B70)</f>
        <v>0</v>
      </c>
      <c r="C68" s="31">
        <f t="shared" ref="C68:V68" si="15">SUM(C69:C70)</f>
        <v>0</v>
      </c>
      <c r="D68" s="31">
        <f t="shared" si="15"/>
        <v>0</v>
      </c>
      <c r="E68" s="31">
        <f t="shared" si="15"/>
        <v>0</v>
      </c>
      <c r="F68" s="31">
        <f t="shared" si="15"/>
        <v>0</v>
      </c>
      <c r="G68" s="31">
        <f t="shared" si="15"/>
        <v>0</v>
      </c>
      <c r="H68" s="31">
        <f t="shared" si="15"/>
        <v>0</v>
      </c>
      <c r="I68" s="31">
        <f t="shared" si="15"/>
        <v>0</v>
      </c>
      <c r="J68" s="31">
        <f t="shared" si="15"/>
        <v>0</v>
      </c>
      <c r="K68" s="31">
        <f t="shared" si="15"/>
        <v>0</v>
      </c>
      <c r="L68" s="31">
        <f t="shared" si="15"/>
        <v>0</v>
      </c>
      <c r="M68" s="31">
        <f t="shared" si="15"/>
        <v>0</v>
      </c>
      <c r="N68" s="31">
        <f t="shared" si="15"/>
        <v>0</v>
      </c>
      <c r="O68" s="31">
        <f t="shared" si="15"/>
        <v>0</v>
      </c>
      <c r="P68" s="31">
        <f t="shared" si="15"/>
        <v>0</v>
      </c>
      <c r="Q68" s="31">
        <f t="shared" ref="Q68:S68" si="16">SUM(Q69:Q70)</f>
        <v>0</v>
      </c>
      <c r="R68" s="31">
        <f t="shared" si="16"/>
        <v>0</v>
      </c>
      <c r="S68" s="31">
        <f t="shared" si="16"/>
        <v>0</v>
      </c>
      <c r="T68" s="31"/>
      <c r="U68" s="31"/>
      <c r="V68" s="31">
        <f t="shared" si="15"/>
        <v>0</v>
      </c>
      <c r="W68" s="32"/>
    </row>
    <row r="69" spans="1:23" s="20" customFormat="1" ht="18.75" customHeight="1" x14ac:dyDescent="0.2">
      <c r="A69" s="33" t="s">
        <v>62</v>
      </c>
      <c r="B69" s="25">
        <v>0</v>
      </c>
      <c r="C69" s="2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/>
      <c r="U69" s="35"/>
      <c r="V69" s="25">
        <f t="shared" si="2"/>
        <v>0</v>
      </c>
    </row>
    <row r="70" spans="1:23" s="20" customFormat="1" ht="38.25" customHeight="1" x14ac:dyDescent="0.2">
      <c r="A70" s="33" t="s">
        <v>63</v>
      </c>
      <c r="B70" s="25">
        <v>0</v>
      </c>
      <c r="C70" s="2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/>
      <c r="U70" s="35"/>
      <c r="V70" s="25">
        <f t="shared" si="2"/>
        <v>0</v>
      </c>
    </row>
    <row r="71" spans="1:23" s="20" customFormat="1" ht="15.75" customHeight="1" x14ac:dyDescent="0.2">
      <c r="A71" s="30" t="s">
        <v>64</v>
      </c>
      <c r="B71" s="31">
        <f>SUM(B72:B75)</f>
        <v>0</v>
      </c>
      <c r="C71" s="31">
        <f t="shared" ref="C71:V71" si="17">SUM(C72:C75)</f>
        <v>0</v>
      </c>
      <c r="D71" s="31">
        <f t="shared" si="17"/>
        <v>0</v>
      </c>
      <c r="E71" s="31">
        <f t="shared" si="17"/>
        <v>0</v>
      </c>
      <c r="F71" s="31">
        <f t="shared" si="17"/>
        <v>0</v>
      </c>
      <c r="G71" s="31">
        <f t="shared" si="17"/>
        <v>0</v>
      </c>
      <c r="H71" s="31">
        <f t="shared" si="17"/>
        <v>0</v>
      </c>
      <c r="I71" s="31">
        <f t="shared" si="17"/>
        <v>0</v>
      </c>
      <c r="J71" s="31">
        <f t="shared" si="17"/>
        <v>0</v>
      </c>
      <c r="K71" s="31">
        <f t="shared" si="17"/>
        <v>0</v>
      </c>
      <c r="L71" s="31">
        <f t="shared" si="17"/>
        <v>0</v>
      </c>
      <c r="M71" s="31">
        <f t="shared" si="17"/>
        <v>0</v>
      </c>
      <c r="N71" s="31">
        <f t="shared" si="17"/>
        <v>0</v>
      </c>
      <c r="O71" s="31">
        <f t="shared" si="17"/>
        <v>0</v>
      </c>
      <c r="P71" s="31">
        <f t="shared" si="17"/>
        <v>28162.61</v>
      </c>
      <c r="Q71" s="31">
        <f t="shared" ref="Q71:S71" si="18">SUM(Q72:Q75)</f>
        <v>-28162.61</v>
      </c>
      <c r="R71" s="31">
        <f t="shared" si="18"/>
        <v>0</v>
      </c>
      <c r="S71" s="31">
        <f t="shared" si="18"/>
        <v>0</v>
      </c>
      <c r="T71" s="31"/>
      <c r="U71" s="31"/>
      <c r="V71" s="31">
        <f t="shared" si="17"/>
        <v>0</v>
      </c>
      <c r="W71" s="32"/>
    </row>
    <row r="72" spans="1:23" s="20" customFormat="1" ht="23.25" customHeight="1" x14ac:dyDescent="0.2">
      <c r="A72" s="33" t="s">
        <v>65</v>
      </c>
      <c r="B72" s="25">
        <v>0</v>
      </c>
      <c r="C72" s="2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/>
      <c r="U72" s="35"/>
      <c r="V72" s="25">
        <f t="shared" si="2"/>
        <v>0</v>
      </c>
    </row>
    <row r="73" spans="1:23" s="20" customFormat="1" ht="26.25" customHeight="1" x14ac:dyDescent="0.2">
      <c r="A73" s="33" t="s">
        <v>66</v>
      </c>
      <c r="B73" s="25">
        <v>0</v>
      </c>
      <c r="C73" s="2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/>
      <c r="U73" s="35"/>
      <c r="V73" s="25">
        <f t="shared" si="2"/>
        <v>0</v>
      </c>
    </row>
    <row r="74" spans="1:23" s="20" customFormat="1" ht="32.25" customHeight="1" x14ac:dyDescent="0.2">
      <c r="A74" s="33" t="s">
        <v>67</v>
      </c>
      <c r="B74" s="25">
        <v>0</v>
      </c>
      <c r="C74" s="2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/>
      <c r="U74" s="35"/>
      <c r="V74" s="25">
        <f t="shared" si="2"/>
        <v>0</v>
      </c>
    </row>
    <row r="75" spans="1:23" s="20" customFormat="1" ht="28.5" customHeight="1" x14ac:dyDescent="0.2">
      <c r="A75" s="33" t="s">
        <v>97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35"/>
      <c r="K75" s="35"/>
      <c r="L75" s="35"/>
      <c r="M75" s="35"/>
      <c r="N75" s="35"/>
      <c r="O75" s="35"/>
      <c r="P75" s="35">
        <v>28162.61</v>
      </c>
      <c r="Q75" s="35">
        <v>-28162.61</v>
      </c>
      <c r="R75" s="35">
        <v>0</v>
      </c>
      <c r="S75" s="35">
        <v>0</v>
      </c>
      <c r="T75" s="35"/>
      <c r="U75" s="35"/>
      <c r="V75" s="25">
        <f t="shared" si="2"/>
        <v>0</v>
      </c>
    </row>
    <row r="76" spans="1:23" s="20" customFormat="1" ht="12" x14ac:dyDescent="0.2">
      <c r="A76" s="36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3" s="20" customFormat="1" ht="15.95" customHeight="1" x14ac:dyDescent="0.2">
      <c r="A77" s="38" t="s">
        <v>68</v>
      </c>
      <c r="B77" s="39">
        <v>5042470460.2641268</v>
      </c>
      <c r="C77" s="39">
        <v>5042470460.2641268</v>
      </c>
      <c r="D77" s="39">
        <f t="shared" ref="D77:I77" si="19">D63+D53+D45+D37+D27+D17+D11+D71</f>
        <v>111623450.52000001</v>
      </c>
      <c r="E77" s="39">
        <f t="shared" si="19"/>
        <v>139611208.11000001</v>
      </c>
      <c r="F77" s="39">
        <f t="shared" si="19"/>
        <v>117745639.55</v>
      </c>
      <c r="G77" s="39">
        <f t="shared" si="19"/>
        <v>151293150.96999997</v>
      </c>
      <c r="H77" s="39">
        <f t="shared" si="19"/>
        <v>163955247.80000001</v>
      </c>
      <c r="I77" s="39">
        <f t="shared" si="19"/>
        <v>181564456.53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f>P63+P53+P45+P37+P27+P17+P11+P71</f>
        <v>154158720.37</v>
      </c>
      <c r="Q77" s="39">
        <f>Q63+Q53+Q45+Q37+Q27+Q17+Q11+Q71</f>
        <v>655144062.72000003</v>
      </c>
      <c r="R77" s="39">
        <f t="shared" ref="R77:S77" si="20">R63+R53+R45+R37+R27+R17+R11+R71</f>
        <v>183888068.27000001</v>
      </c>
      <c r="S77" s="39">
        <f t="shared" si="20"/>
        <v>172195659.66999999</v>
      </c>
      <c r="T77" s="39">
        <f t="shared" ref="T77:U77" si="21">T63+T53+T45+T37+T27+T17+T11+T71</f>
        <v>0</v>
      </c>
      <c r="U77" s="39">
        <f t="shared" si="21"/>
        <v>0</v>
      </c>
      <c r="V77" s="39">
        <f>V63+V53+V45+V37+V27+V17+V11</f>
        <v>2031179664.51</v>
      </c>
      <c r="W77" s="1"/>
    </row>
    <row r="78" spans="1:23" s="20" customFormat="1" ht="15.95" customHeight="1" x14ac:dyDescent="0.2">
      <c r="A78" s="26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1"/>
    </row>
    <row r="79" spans="1:23" s="20" customFormat="1" ht="13.5" customHeight="1" x14ac:dyDescent="0.2">
      <c r="A79" s="26" t="s">
        <v>1</v>
      </c>
      <c r="B79" s="41"/>
      <c r="C79" s="41"/>
      <c r="D79" s="4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42"/>
      <c r="W79" s="25"/>
    </row>
    <row r="80" spans="1:23" s="20" customFormat="1" ht="15.75" customHeight="1" x14ac:dyDescent="0.2">
      <c r="A80" s="30" t="s">
        <v>69</v>
      </c>
      <c r="B80" s="31">
        <v>0</v>
      </c>
      <c r="C80" s="31">
        <v>0</v>
      </c>
      <c r="D80" s="31">
        <f>SUM(D81:D82)</f>
        <v>2316833.3299999237</v>
      </c>
      <c r="E80" s="31">
        <f t="shared" ref="E80:V80" si="22">SUM(E81:E82)</f>
        <v>0</v>
      </c>
      <c r="F80" s="31">
        <f t="shared" si="22"/>
        <v>70231758.879999995</v>
      </c>
      <c r="G80" s="31">
        <f t="shared" si="22"/>
        <v>104655201.85000002</v>
      </c>
      <c r="H80" s="31">
        <f t="shared" ref="H80:U80" si="23">SUM(H81:H82)</f>
        <v>158865465.30000019</v>
      </c>
      <c r="I80" s="31">
        <f t="shared" si="23"/>
        <v>157645545.5999999</v>
      </c>
      <c r="J80" s="31">
        <f t="shared" si="23"/>
        <v>0</v>
      </c>
      <c r="K80" s="31">
        <f t="shared" si="23"/>
        <v>0</v>
      </c>
      <c r="L80" s="31">
        <f t="shared" si="23"/>
        <v>0</v>
      </c>
      <c r="M80" s="31">
        <f t="shared" si="23"/>
        <v>0</v>
      </c>
      <c r="N80" s="31">
        <f t="shared" si="23"/>
        <v>0</v>
      </c>
      <c r="O80" s="31">
        <f t="shared" si="23"/>
        <v>0</v>
      </c>
      <c r="P80" s="31">
        <f t="shared" si="23"/>
        <v>9273730.7799999714</v>
      </c>
      <c r="Q80" s="31">
        <f t="shared" si="23"/>
        <v>0</v>
      </c>
      <c r="R80" s="31">
        <f t="shared" si="23"/>
        <v>569718946.13999999</v>
      </c>
      <c r="S80" s="31">
        <f t="shared" si="23"/>
        <v>26396025.139999866</v>
      </c>
      <c r="T80" s="31">
        <f t="shared" si="23"/>
        <v>0</v>
      </c>
      <c r="U80" s="31">
        <f t="shared" si="23"/>
        <v>0</v>
      </c>
      <c r="V80" s="31">
        <f t="shared" si="22"/>
        <v>1099103507.02</v>
      </c>
      <c r="W80" s="32"/>
    </row>
    <row r="81" spans="1:23" s="20" customFormat="1" ht="31.5" customHeight="1" x14ac:dyDescent="0.2">
      <c r="A81" s="33" t="s">
        <v>70</v>
      </c>
      <c r="B81" s="25">
        <v>0</v>
      </c>
      <c r="C81" s="25">
        <v>0</v>
      </c>
      <c r="D81" s="25">
        <v>2316833.3299999237</v>
      </c>
      <c r="E81" s="25">
        <v>0</v>
      </c>
      <c r="F81" s="25">
        <v>70231758.879999995</v>
      </c>
      <c r="G81" s="25">
        <v>104655201.85000002</v>
      </c>
      <c r="H81" s="25">
        <v>158865465.30000019</v>
      </c>
      <c r="I81" s="25">
        <v>157645545.5999999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9273730.7799999714</v>
      </c>
      <c r="Q81" s="25">
        <v>0</v>
      </c>
      <c r="R81" s="25">
        <v>569718946.13999999</v>
      </c>
      <c r="S81" s="25">
        <v>26396025.139999866</v>
      </c>
      <c r="T81" s="25"/>
      <c r="U81" s="25"/>
      <c r="V81" s="25">
        <f>SUM(D81:U81)</f>
        <v>1099103507.02</v>
      </c>
    </row>
    <row r="82" spans="1:23" s="20" customFormat="1" ht="38.25" customHeight="1" x14ac:dyDescent="0.2">
      <c r="A82" s="33" t="s">
        <v>71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/>
      <c r="U82" s="24"/>
      <c r="V82" s="25">
        <f>SUM(D82:U82)</f>
        <v>0</v>
      </c>
    </row>
    <row r="83" spans="1:23" s="20" customFormat="1" ht="24" customHeight="1" x14ac:dyDescent="0.2">
      <c r="A83" s="30" t="s">
        <v>72</v>
      </c>
      <c r="B83" s="31">
        <v>0</v>
      </c>
      <c r="C83" s="31">
        <v>0</v>
      </c>
      <c r="D83" s="31">
        <f>SUM(D84:D85)</f>
        <v>57299626.430000007</v>
      </c>
      <c r="E83" s="31">
        <f t="shared" ref="E83:V83" si="24">SUM(E84:E85)</f>
        <v>299837012.21000016</v>
      </c>
      <c r="F83" s="31">
        <f t="shared" si="24"/>
        <v>0</v>
      </c>
      <c r="G83" s="31">
        <f t="shared" si="24"/>
        <v>0</v>
      </c>
      <c r="H83" s="31">
        <f t="shared" si="24"/>
        <v>0</v>
      </c>
      <c r="I83" s="31">
        <f t="shared" si="24"/>
        <v>0</v>
      </c>
      <c r="J83" s="31">
        <f t="shared" si="24"/>
        <v>0</v>
      </c>
      <c r="K83" s="31">
        <f t="shared" si="24"/>
        <v>0</v>
      </c>
      <c r="L83" s="31">
        <f t="shared" si="24"/>
        <v>0</v>
      </c>
      <c r="M83" s="31">
        <f t="shared" si="24"/>
        <v>0</v>
      </c>
      <c r="N83" s="31">
        <f t="shared" si="24"/>
        <v>0</v>
      </c>
      <c r="O83" s="31">
        <f t="shared" si="24"/>
        <v>0</v>
      </c>
      <c r="P83" s="31">
        <f t="shared" si="24"/>
        <v>14732544.619999999</v>
      </c>
      <c r="Q83" s="31">
        <f t="shared" ref="Q83" si="25">SUM(Q84:Q85)</f>
        <v>0</v>
      </c>
      <c r="R83" s="31">
        <v>0</v>
      </c>
      <c r="S83" s="31">
        <v>0</v>
      </c>
      <c r="T83" s="31">
        <v>0</v>
      </c>
      <c r="U83" s="31">
        <v>0</v>
      </c>
      <c r="V83" s="31">
        <f t="shared" si="24"/>
        <v>371869183.26000017</v>
      </c>
    </row>
    <row r="84" spans="1:23" s="20" customFormat="1" ht="25.5" customHeight="1" x14ac:dyDescent="0.2">
      <c r="A84" s="33" t="s">
        <v>73</v>
      </c>
      <c r="B84" s="25">
        <v>0</v>
      </c>
      <c r="C84" s="25">
        <v>0</v>
      </c>
      <c r="D84" s="25">
        <v>57299626.430000007</v>
      </c>
      <c r="E84" s="25">
        <v>299837012.21000016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14732544.619999999</v>
      </c>
      <c r="Q84" s="25">
        <v>0</v>
      </c>
      <c r="R84" s="25">
        <v>0</v>
      </c>
      <c r="S84" s="25">
        <v>0</v>
      </c>
      <c r="T84" s="25"/>
      <c r="U84" s="25"/>
      <c r="V84" s="25">
        <f t="shared" ref="V84:V87" si="26">SUM(D84:U84)</f>
        <v>371869183.26000017</v>
      </c>
    </row>
    <row r="85" spans="1:23" s="20" customFormat="1" ht="22.5" customHeight="1" x14ac:dyDescent="0.2">
      <c r="A85" s="33" t="s">
        <v>74</v>
      </c>
      <c r="B85" s="24">
        <v>0</v>
      </c>
      <c r="C85" s="24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/>
      <c r="Q85" s="25">
        <v>0</v>
      </c>
      <c r="R85" s="25">
        <v>0</v>
      </c>
      <c r="S85" s="25">
        <v>0</v>
      </c>
      <c r="T85" s="25"/>
      <c r="U85" s="25"/>
      <c r="V85" s="25">
        <f t="shared" si="26"/>
        <v>0</v>
      </c>
    </row>
    <row r="86" spans="1:23" s="20" customFormat="1" ht="22.5" customHeight="1" x14ac:dyDescent="0.2">
      <c r="A86" s="30" t="s">
        <v>75</v>
      </c>
      <c r="B86" s="31">
        <v>0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f>SUM(D86:O86)</f>
        <v>0</v>
      </c>
    </row>
    <row r="87" spans="1:23" s="20" customFormat="1" ht="26.25" customHeight="1" x14ac:dyDescent="0.2">
      <c r="A87" s="33" t="s">
        <v>76</v>
      </c>
      <c r="B87" s="24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/>
      <c r="U87" s="24"/>
      <c r="V87" s="25">
        <f t="shared" si="26"/>
        <v>0</v>
      </c>
    </row>
    <row r="88" spans="1:23" s="20" customFormat="1" ht="15.95" customHeight="1" x14ac:dyDescent="0.2">
      <c r="A88" s="38" t="s">
        <v>2</v>
      </c>
      <c r="B88" s="39">
        <v>0</v>
      </c>
      <c r="C88" s="39">
        <v>0</v>
      </c>
      <c r="D88" s="39">
        <f>D80+D83+D86</f>
        <v>59616459.759999931</v>
      </c>
      <c r="E88" s="39">
        <f t="shared" ref="E88:U88" si="27">E80+E83+E86</f>
        <v>299837012.21000016</v>
      </c>
      <c r="F88" s="39">
        <f t="shared" si="27"/>
        <v>70231758.879999995</v>
      </c>
      <c r="G88" s="39">
        <f t="shared" si="27"/>
        <v>104655201.85000002</v>
      </c>
      <c r="H88" s="39">
        <f t="shared" si="27"/>
        <v>158865465.30000019</v>
      </c>
      <c r="I88" s="39">
        <f t="shared" si="27"/>
        <v>157645545.5999999</v>
      </c>
      <c r="J88" s="39">
        <f t="shared" si="27"/>
        <v>0</v>
      </c>
      <c r="K88" s="39">
        <f t="shared" si="27"/>
        <v>0</v>
      </c>
      <c r="L88" s="39">
        <f t="shared" si="27"/>
        <v>0</v>
      </c>
      <c r="M88" s="39">
        <f t="shared" si="27"/>
        <v>0</v>
      </c>
      <c r="N88" s="39">
        <f t="shared" si="27"/>
        <v>0</v>
      </c>
      <c r="O88" s="39">
        <f t="shared" si="27"/>
        <v>0</v>
      </c>
      <c r="P88" s="39">
        <f t="shared" si="27"/>
        <v>24006275.399999969</v>
      </c>
      <c r="Q88" s="39">
        <f t="shared" si="27"/>
        <v>0</v>
      </c>
      <c r="R88" s="39">
        <f t="shared" si="27"/>
        <v>569718946.13999999</v>
      </c>
      <c r="S88" s="39">
        <f t="shared" si="27"/>
        <v>26396025.139999866</v>
      </c>
      <c r="T88" s="39">
        <f t="shared" si="27"/>
        <v>0</v>
      </c>
      <c r="U88" s="39">
        <f t="shared" si="27"/>
        <v>0</v>
      </c>
      <c r="V88" s="39">
        <f>V80+V83+V86</f>
        <v>1470972690.2800002</v>
      </c>
    </row>
    <row r="89" spans="1:23" s="20" customFormat="1" ht="10.5" customHeight="1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1:23" s="20" customFormat="1" ht="15.95" customHeight="1" x14ac:dyDescent="0.2">
      <c r="A90" s="43" t="s">
        <v>77</v>
      </c>
      <c r="B90" s="44">
        <v>5042470460.2641268</v>
      </c>
      <c r="C90" s="44">
        <v>5042470460.2641268</v>
      </c>
      <c r="D90" s="44">
        <f>D88+D77</f>
        <v>171239910.27999994</v>
      </c>
      <c r="E90" s="44">
        <f t="shared" ref="E90:P90" si="28">E88+E77</f>
        <v>439448220.32000017</v>
      </c>
      <c r="F90" s="44">
        <f t="shared" si="28"/>
        <v>187977398.43000001</v>
      </c>
      <c r="G90" s="44">
        <f t="shared" si="28"/>
        <v>255948352.81999999</v>
      </c>
      <c r="H90" s="44">
        <f t="shared" si="28"/>
        <v>322820713.1000002</v>
      </c>
      <c r="I90" s="44">
        <f t="shared" si="28"/>
        <v>339210002.12999988</v>
      </c>
      <c r="J90" s="44">
        <f t="shared" si="28"/>
        <v>0</v>
      </c>
      <c r="K90" s="44">
        <f t="shared" si="28"/>
        <v>0</v>
      </c>
      <c r="L90" s="44">
        <f t="shared" si="28"/>
        <v>0</v>
      </c>
      <c r="M90" s="44">
        <f t="shared" si="28"/>
        <v>0</v>
      </c>
      <c r="N90" s="44">
        <f t="shared" si="28"/>
        <v>0</v>
      </c>
      <c r="O90" s="44">
        <f t="shared" si="28"/>
        <v>0</v>
      </c>
      <c r="P90" s="44">
        <f t="shared" si="28"/>
        <v>178164995.76999998</v>
      </c>
      <c r="Q90" s="44">
        <f t="shared" ref="Q90" si="29">Q88+Q77</f>
        <v>655144062.72000003</v>
      </c>
      <c r="R90" s="44">
        <f>R88+R77</f>
        <v>753607014.40999997</v>
      </c>
      <c r="S90" s="44">
        <f>S88+S77</f>
        <v>198591684.80999985</v>
      </c>
      <c r="T90" s="44"/>
      <c r="U90" s="44"/>
      <c r="V90" s="44">
        <f>V88+V77</f>
        <v>3502152354.79</v>
      </c>
    </row>
    <row r="91" spans="1:23" x14ac:dyDescent="0.25">
      <c r="A91" s="11"/>
      <c r="B91" s="11"/>
      <c r="C91" s="11"/>
      <c r="D91" s="8"/>
      <c r="E91" s="8"/>
      <c r="F91" s="8"/>
      <c r="J91" s="9"/>
      <c r="K91" s="9"/>
      <c r="L91" s="9"/>
      <c r="M91" s="9"/>
      <c r="N91" s="9"/>
      <c r="O91" s="9"/>
      <c r="P91" s="11"/>
      <c r="Q91" s="11"/>
      <c r="R91" s="11"/>
      <c r="S91" s="11"/>
      <c r="T91" s="11"/>
      <c r="U91" s="11"/>
    </row>
    <row r="92" spans="1:23" s="4" customFormat="1" x14ac:dyDescent="0.25">
      <c r="A92" s="57" t="s">
        <v>104</v>
      </c>
      <c r="B92" s="12"/>
      <c r="C92" s="12"/>
      <c r="D92" s="8"/>
      <c r="E92" s="8"/>
      <c r="F92" s="8"/>
      <c r="G92" s="17"/>
      <c r="H92" s="19"/>
      <c r="I92" s="18"/>
      <c r="J92" s="11"/>
      <c r="K92" s="11"/>
      <c r="S92" s="12"/>
      <c r="T92" s="12"/>
      <c r="U92" s="12"/>
      <c r="V92" s="12"/>
      <c r="W92" s="3"/>
    </row>
    <row r="93" spans="1:23" s="4" customFormat="1" x14ac:dyDescent="0.25">
      <c r="A93" s="58" t="s">
        <v>98</v>
      </c>
      <c r="B93" s="51" t="s">
        <v>98</v>
      </c>
      <c r="C93" s="51"/>
      <c r="D93" s="8"/>
      <c r="E93" s="8"/>
      <c r="F93" s="8"/>
      <c r="G93" s="53" t="s">
        <v>99</v>
      </c>
      <c r="H93" s="53"/>
      <c r="I93" s="18"/>
      <c r="J93" s="11"/>
      <c r="K93" s="11"/>
      <c r="S93" s="56" t="s">
        <v>100</v>
      </c>
      <c r="T93" s="56"/>
      <c r="U93" s="56"/>
      <c r="V93" s="56"/>
      <c r="W93" s="3"/>
    </row>
    <row r="94" spans="1:23" s="4" customFormat="1" x14ac:dyDescent="0.25">
      <c r="A94" s="2" t="s">
        <v>101</v>
      </c>
      <c r="B94" s="52" t="s">
        <v>101</v>
      </c>
      <c r="C94" s="52"/>
      <c r="D94" s="8"/>
      <c r="E94" s="8"/>
      <c r="G94" s="54" t="s">
        <v>103</v>
      </c>
      <c r="H94" s="54"/>
      <c r="I94" s="18"/>
      <c r="J94" s="11"/>
      <c r="K94" s="11"/>
      <c r="S94" s="54" t="s">
        <v>102</v>
      </c>
      <c r="T94" s="54"/>
      <c r="U94" s="54"/>
      <c r="V94" s="54"/>
      <c r="W94" s="3"/>
    </row>
    <row r="95" spans="1:23" x14ac:dyDescent="0.25">
      <c r="B95" s="13"/>
      <c r="C95" s="13"/>
      <c r="E95" s="8"/>
      <c r="F95" s="8"/>
      <c r="K95" s="11"/>
      <c r="L95" s="11"/>
      <c r="M95" s="11"/>
    </row>
    <row r="96" spans="1:23" x14ac:dyDescent="0.25">
      <c r="B96" s="5"/>
      <c r="C96" s="5"/>
      <c r="E96" s="8"/>
      <c r="F96" s="8"/>
      <c r="S96" s="55">
        <v>45615</v>
      </c>
      <c r="T96" s="55"/>
      <c r="U96" s="55"/>
      <c r="V96" s="55"/>
    </row>
  </sheetData>
  <mergeCells count="15">
    <mergeCell ref="B93:C93"/>
    <mergeCell ref="B94:C94"/>
    <mergeCell ref="G93:H93"/>
    <mergeCell ref="G94:H94"/>
    <mergeCell ref="S96:V96"/>
    <mergeCell ref="S93:V93"/>
    <mergeCell ref="S94:V94"/>
    <mergeCell ref="A1:V1"/>
    <mergeCell ref="A2:V2"/>
    <mergeCell ref="A3:V3"/>
    <mergeCell ref="A4:V4"/>
    <mergeCell ref="A7:A8"/>
    <mergeCell ref="B7:B8"/>
    <mergeCell ref="C7:C8"/>
    <mergeCell ref="D7:V7"/>
  </mergeCells>
  <phoneticPr fontId="15" type="noConversion"/>
  <printOptions horizontalCentered="1"/>
  <pageMargins left="0.19685039370078741" right="0.19685039370078741" top="0.59055118110236227" bottom="0.59055118110236227" header="0.31496062992125984" footer="0.19685039370078741"/>
  <pageSetup scale="64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2024-11-20T15:59:11Z</cp:lastPrinted>
  <dcterms:created xsi:type="dcterms:W3CDTF">2022-02-11T21:02:08Z</dcterms:created>
  <dcterms:modified xsi:type="dcterms:W3CDTF">2024-11-20T18:08:55Z</dcterms:modified>
</cp:coreProperties>
</file>